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arly_McQueen\Desktop\"/>
    </mc:Choice>
  </mc:AlternateContent>
  <xr:revisionPtr revIDLastSave="0" documentId="8_{728B7D73-AB47-4A12-980E-304A3AFFCE95}" xr6:coauthVersionLast="31" xr6:coauthVersionMax="31" xr10:uidLastSave="{00000000-0000-0000-0000-000000000000}"/>
  <bookViews>
    <workbookView xWindow="28680" yWindow="-120" windowWidth="29040" windowHeight="15840" firstSheet="15" activeTab="22" xr2:uid="{00000000-000D-0000-FFFF-FFFF00000000}"/>
  </bookViews>
  <sheets>
    <sheet name="2018-2019 Budget" sheetId="23" r:id="rId1"/>
    <sheet name="2017-2018 Budget" sheetId="1" state="hidden" r:id="rId2"/>
    <sheet name="August 2017 Chapter Retreat" sheetId="2" state="hidden" r:id="rId3"/>
    <sheet name="September 2017" sheetId="3" state="hidden" r:id="rId4"/>
    <sheet name="Sheet1" sheetId="15" state="hidden" r:id="rId5"/>
    <sheet name="Sheet2" sheetId="16" state="hidden" r:id="rId6"/>
    <sheet name="October 2017" sheetId="4" state="hidden" r:id="rId7"/>
    <sheet name="November 2017" sheetId="5" state="hidden" r:id="rId8"/>
    <sheet name="December 2017" sheetId="6" state="hidden" r:id="rId9"/>
    <sheet name="January 2018" sheetId="7" state="hidden" r:id="rId10"/>
    <sheet name="February 2018" sheetId="8" state="hidden" r:id="rId11"/>
    <sheet name="March 2018" sheetId="9" state="hidden" r:id="rId12"/>
    <sheet name="April 2018" sheetId="10" state="hidden" r:id="rId13"/>
    <sheet name="May 2018" sheetId="11" state="hidden" r:id="rId14"/>
    <sheet name="June 2018" sheetId="12" state="hidden" r:id="rId15"/>
    <sheet name="July-August 2018" sheetId="20" r:id="rId16"/>
    <sheet name="September 2018" sheetId="14" r:id="rId17"/>
    <sheet name="October 2018" sheetId="19" r:id="rId18"/>
    <sheet name="November 2018" sheetId="22" r:id="rId19"/>
    <sheet name="December 2018" sheetId="24" r:id="rId20"/>
    <sheet name="January 2019" sheetId="25" r:id="rId21"/>
    <sheet name="February 2019" sheetId="26" r:id="rId22"/>
    <sheet name="March 2019" sheetId="27" r:id="rId23"/>
  </sheets>
  <definedNames>
    <definedName name="_xlnm.Print_Area" localSheetId="0">'2018-2019 Budget'!$A$1:$C$121</definedName>
  </definedNames>
  <calcPr calcId="179017"/>
</workbook>
</file>

<file path=xl/calcChain.xml><?xml version="1.0" encoding="utf-8"?>
<calcChain xmlns="http://schemas.openxmlformats.org/spreadsheetml/2006/main">
  <c r="D107" i="27" l="1"/>
  <c r="D109" i="27" s="1"/>
  <c r="D132" i="27"/>
  <c r="D120" i="27"/>
  <c r="D122" i="27" s="1"/>
  <c r="D169" i="27"/>
  <c r="D157" i="27"/>
  <c r="D159" i="27" s="1"/>
  <c r="D147" i="27"/>
  <c r="D149" i="27" s="1"/>
  <c r="D51" i="27"/>
  <c r="D39" i="27"/>
  <c r="D41" i="27" s="1"/>
  <c r="D22" i="27"/>
  <c r="D24" i="27" s="1"/>
  <c r="D126" i="27" l="1"/>
  <c r="D134" i="27" s="1"/>
  <c r="D176" i="27" s="1"/>
  <c r="D45" i="27"/>
  <c r="D53" i="27" s="1"/>
  <c r="D175" i="27" s="1"/>
  <c r="D163" i="27"/>
  <c r="D171" i="27" s="1"/>
  <c r="D179" i="27" s="1"/>
  <c r="D112" i="26"/>
  <c r="D39" i="26"/>
  <c r="D181" i="27" l="1"/>
  <c r="D137" i="26"/>
  <c r="D125" i="26"/>
  <c r="D127" i="26" s="1"/>
  <c r="D114" i="26"/>
  <c r="D89" i="26"/>
  <c r="D77" i="26"/>
  <c r="D79" i="26" s="1"/>
  <c r="D67" i="26"/>
  <c r="D69" i="26" s="1"/>
  <c r="D51" i="26"/>
  <c r="D41" i="26"/>
  <c r="D22" i="26"/>
  <c r="D24" i="26" s="1"/>
  <c r="D131" i="26" l="1"/>
  <c r="D139" i="26" s="1"/>
  <c r="D144" i="26" s="1"/>
  <c r="D83" i="26"/>
  <c r="D91" i="26" s="1"/>
  <c r="D147" i="26" s="1"/>
  <c r="D45" i="26"/>
  <c r="D53" i="26" s="1"/>
  <c r="D143" i="26" s="1"/>
  <c r="D142" i="25"/>
  <c r="D130" i="25"/>
  <c r="D132" i="25" s="1"/>
  <c r="D108" i="25"/>
  <c r="D110" i="25" s="1"/>
  <c r="D81" i="25"/>
  <c r="D69" i="25"/>
  <c r="D71" i="25" s="1"/>
  <c r="D59" i="25"/>
  <c r="D61" i="25" s="1"/>
  <c r="D43" i="25"/>
  <c r="D31" i="25"/>
  <c r="D33" i="25" s="1"/>
  <c r="D16" i="25"/>
  <c r="D18" i="25" s="1"/>
  <c r="D149" i="26" l="1"/>
  <c r="D75" i="25"/>
  <c r="D83" i="25" s="1"/>
  <c r="D152" i="25" s="1"/>
  <c r="D136" i="25"/>
  <c r="D144" i="25" s="1"/>
  <c r="D149" i="25" s="1"/>
  <c r="D37" i="25"/>
  <c r="D45" i="25" s="1"/>
  <c r="D148" i="25" s="1"/>
  <c r="D118" i="24"/>
  <c r="D106" i="24"/>
  <c r="D108" i="24" s="1"/>
  <c r="D96" i="24"/>
  <c r="D98" i="24" s="1"/>
  <c r="D78" i="24"/>
  <c r="D66" i="24"/>
  <c r="D68" i="24" s="1"/>
  <c r="D56" i="24"/>
  <c r="D58" i="24" s="1"/>
  <c r="D40" i="24"/>
  <c r="D28" i="24"/>
  <c r="D30" i="24" s="1"/>
  <c r="D16" i="24"/>
  <c r="D18" i="24" s="1"/>
  <c r="D154" i="25" l="1"/>
  <c r="D34" i="24"/>
  <c r="D42" i="24" s="1"/>
  <c r="D124" i="24" s="1"/>
  <c r="D72" i="24"/>
  <c r="D80" i="24" s="1"/>
  <c r="D128" i="24" s="1"/>
  <c r="D112" i="24"/>
  <c r="D120" i="24" s="1"/>
  <c r="D125" i="24" s="1"/>
  <c r="B106" i="23"/>
  <c r="C104" i="23"/>
  <c r="C102" i="23"/>
  <c r="B74" i="23"/>
  <c r="B30" i="23"/>
  <c r="B18" i="23"/>
  <c r="D130" i="24" l="1"/>
  <c r="B21" i="23"/>
  <c r="B9" i="23"/>
  <c r="B86" i="23"/>
  <c r="B65" i="23"/>
  <c r="C65" i="23"/>
  <c r="B11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0" i="23"/>
  <c r="C99" i="23"/>
  <c r="C98" i="23"/>
  <c r="C96" i="23"/>
  <c r="C94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8" i="23"/>
  <c r="B85" i="23"/>
  <c r="C83" i="23"/>
  <c r="C82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4" i="23"/>
  <c r="C73" i="23"/>
  <c r="B73" i="23"/>
  <c r="C71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B68" i="23"/>
  <c r="C67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B62" i="23"/>
  <c r="C61" i="23"/>
  <c r="C59" i="23"/>
  <c r="C58" i="23"/>
  <c r="C57" i="23"/>
  <c r="C55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B52" i="23"/>
  <c r="C51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B37" i="23"/>
  <c r="C35" i="23"/>
  <c r="C37" i="23" s="1"/>
  <c r="O32" i="23"/>
  <c r="N32" i="23"/>
  <c r="M32" i="23"/>
  <c r="L32" i="23"/>
  <c r="K32" i="23"/>
  <c r="J32" i="23"/>
  <c r="I32" i="23"/>
  <c r="H32" i="23"/>
  <c r="G32" i="23"/>
  <c r="F32" i="23"/>
  <c r="E32" i="23"/>
  <c r="D32" i="23"/>
  <c r="B32" i="23"/>
  <c r="C31" i="23"/>
  <c r="C28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B25" i="23"/>
  <c r="C24" i="23"/>
  <c r="C25" i="23" s="1"/>
  <c r="C21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7" i="23"/>
  <c r="B17" i="23"/>
  <c r="C16" i="23"/>
  <c r="B16" i="23"/>
  <c r="C15" i="23"/>
  <c r="B15" i="23"/>
  <c r="B72" i="23" s="1"/>
  <c r="C14" i="23"/>
  <c r="B14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B10" i="23"/>
  <c r="B89" i="23" l="1"/>
  <c r="C68" i="23"/>
  <c r="C52" i="23"/>
  <c r="C89" i="23"/>
  <c r="B71" i="23"/>
  <c r="B75" i="23" s="1"/>
  <c r="B19" i="23"/>
  <c r="C62" i="23"/>
  <c r="E108" i="23"/>
  <c r="E113" i="23" s="1"/>
  <c r="I108" i="23"/>
  <c r="I113" i="23" s="1"/>
  <c r="M108" i="23"/>
  <c r="M113" i="23" s="1"/>
  <c r="G108" i="23"/>
  <c r="G113" i="23" s="1"/>
  <c r="K108" i="23"/>
  <c r="K113" i="23" s="1"/>
  <c r="O108" i="23"/>
  <c r="O113" i="23" s="1"/>
  <c r="E39" i="23"/>
  <c r="E112" i="23" s="1"/>
  <c r="I39" i="23"/>
  <c r="I112" i="23" s="1"/>
  <c r="M39" i="23"/>
  <c r="M112" i="23" s="1"/>
  <c r="G39" i="23"/>
  <c r="G112" i="23" s="1"/>
  <c r="K39" i="23"/>
  <c r="K112" i="23" s="1"/>
  <c r="O39" i="23"/>
  <c r="O112" i="23" s="1"/>
  <c r="C32" i="23"/>
  <c r="F39" i="23"/>
  <c r="F112" i="23" s="1"/>
  <c r="J39" i="23"/>
  <c r="J112" i="23" s="1"/>
  <c r="N108" i="23"/>
  <c r="N113" i="23" s="1"/>
  <c r="H108" i="23"/>
  <c r="H113" i="23" s="1"/>
  <c r="N39" i="23"/>
  <c r="N112" i="23" s="1"/>
  <c r="F108" i="23"/>
  <c r="F113" i="23" s="1"/>
  <c r="J108" i="23"/>
  <c r="J113" i="23" s="1"/>
  <c r="J114" i="23" s="1"/>
  <c r="C106" i="23"/>
  <c r="D108" i="23"/>
  <c r="D113" i="23" s="1"/>
  <c r="L108" i="23"/>
  <c r="L113" i="23" s="1"/>
  <c r="C11" i="23"/>
  <c r="C19" i="23"/>
  <c r="C39" i="23" s="1"/>
  <c r="C112" i="23" s="1"/>
  <c r="D39" i="23"/>
  <c r="D112" i="23" s="1"/>
  <c r="D114" i="23" s="1"/>
  <c r="H39" i="23"/>
  <c r="H112" i="23" s="1"/>
  <c r="L39" i="23"/>
  <c r="L112" i="23" s="1"/>
  <c r="C75" i="23"/>
  <c r="B108" i="23"/>
  <c r="B113" i="23" s="1"/>
  <c r="B39" i="23"/>
  <c r="B112" i="23" s="1"/>
  <c r="K114" i="23" l="1"/>
  <c r="E114" i="23"/>
  <c r="M114" i="23"/>
  <c r="N114" i="23"/>
  <c r="F114" i="23"/>
  <c r="G114" i="23"/>
  <c r="H114" i="23"/>
  <c r="L114" i="23"/>
  <c r="O114" i="23"/>
  <c r="I114" i="23"/>
  <c r="C108" i="23"/>
  <c r="C113" i="23" s="1"/>
  <c r="C114" i="23" s="1"/>
  <c r="B114" i="23"/>
  <c r="D145" i="22" l="1"/>
  <c r="D133" i="22"/>
  <c r="D135" i="22" s="1"/>
  <c r="D110" i="22"/>
  <c r="D112" i="22" s="1"/>
  <c r="D82" i="22"/>
  <c r="D70" i="22"/>
  <c r="D72" i="22" s="1"/>
  <c r="D60" i="22"/>
  <c r="D62" i="22" s="1"/>
  <c r="D44" i="22"/>
  <c r="D32" i="22"/>
  <c r="D34" i="22" s="1"/>
  <c r="D18" i="22"/>
  <c r="D20" i="22" s="1"/>
  <c r="D103" i="19"/>
  <c r="D105" i="19" s="1"/>
  <c r="D129" i="19"/>
  <c r="D117" i="19"/>
  <c r="D119" i="19" s="1"/>
  <c r="D75" i="19"/>
  <c r="D63" i="19"/>
  <c r="D65" i="19" s="1"/>
  <c r="D53" i="19"/>
  <c r="D55" i="19" s="1"/>
  <c r="D97" i="14"/>
  <c r="D99" i="14" s="1"/>
  <c r="D120" i="14"/>
  <c r="D108" i="14"/>
  <c r="D110" i="14" s="1"/>
  <c r="D75" i="14"/>
  <c r="D63" i="14"/>
  <c r="D65" i="14" s="1"/>
  <c r="D55" i="14"/>
  <c r="D53" i="14"/>
  <c r="D112" i="20"/>
  <c r="D114" i="20" s="1"/>
  <c r="D101" i="20"/>
  <c r="D103" i="20" s="1"/>
  <c r="D124" i="20"/>
  <c r="D75" i="20"/>
  <c r="D63" i="20"/>
  <c r="D65" i="20" s="1"/>
  <c r="D55" i="20"/>
  <c r="D53" i="20"/>
  <c r="D37" i="19"/>
  <c r="D37" i="14"/>
  <c r="D37" i="20"/>
  <c r="D25" i="20"/>
  <c r="D27" i="20" s="1"/>
  <c r="D17" i="20"/>
  <c r="D15" i="20"/>
  <c r="D25" i="19"/>
  <c r="D27" i="19" s="1"/>
  <c r="D17" i="19"/>
  <c r="D31" i="19" s="1"/>
  <c r="D39" i="19" s="1"/>
  <c r="D135" i="19" s="1"/>
  <c r="D15" i="19"/>
  <c r="D25" i="14"/>
  <c r="D27" i="14" s="1"/>
  <c r="D15" i="14"/>
  <c r="D76" i="22" l="1"/>
  <c r="D84" i="22"/>
  <c r="D155" i="22" s="1"/>
  <c r="D38" i="22"/>
  <c r="D46" i="22" s="1"/>
  <c r="D151" i="22" s="1"/>
  <c r="D139" i="22"/>
  <c r="D147" i="22" s="1"/>
  <c r="D152" i="22" s="1"/>
  <c r="D69" i="19"/>
  <c r="D77" i="19" s="1"/>
  <c r="D139" i="19" s="1"/>
  <c r="D123" i="19"/>
  <c r="D131" i="19" s="1"/>
  <c r="D136" i="19" s="1"/>
  <c r="D141" i="19" s="1"/>
  <c r="D114" i="14"/>
  <c r="D122" i="14" s="1"/>
  <c r="D127" i="14" s="1"/>
  <c r="D69" i="14"/>
  <c r="D77" i="14" s="1"/>
  <c r="D130" i="14" s="1"/>
  <c r="D118" i="20"/>
  <c r="D126" i="20" s="1"/>
  <c r="D131" i="20" s="1"/>
  <c r="D69" i="20"/>
  <c r="D77" i="20" s="1"/>
  <c r="D134" i="20" s="1"/>
  <c r="D31" i="20"/>
  <c r="D39" i="20" s="1"/>
  <c r="D130" i="20" s="1"/>
  <c r="D136" i="20" s="1"/>
  <c r="D157" i="22" l="1"/>
  <c r="D17" i="14"/>
  <c r="D31" i="14" s="1"/>
  <c r="D39" i="14" s="1"/>
  <c r="D126" i="14" s="1"/>
  <c r="D132" i="14" s="1"/>
  <c r="C63" i="12"/>
  <c r="D60" i="12"/>
  <c r="C64" i="12" s="1"/>
  <c r="D45" i="12"/>
  <c r="D74" i="12" s="1"/>
  <c r="D33" i="12"/>
  <c r="D23" i="12"/>
  <c r="C27" i="12" s="1"/>
  <c r="D13" i="12"/>
  <c r="D15" i="12" s="1"/>
  <c r="C26" i="12" s="1"/>
  <c r="C74" i="11"/>
  <c r="D70" i="11"/>
  <c r="D64" i="11"/>
  <c r="D66" i="11" s="1"/>
  <c r="C73" i="11" s="1"/>
  <c r="D76" i="11" s="1"/>
  <c r="D81" i="11" s="1"/>
  <c r="D58" i="11"/>
  <c r="D84" i="11" s="1"/>
  <c r="D45" i="11"/>
  <c r="D35" i="11"/>
  <c r="C39" i="11" s="1"/>
  <c r="D16" i="11"/>
  <c r="D18" i="11" s="1"/>
  <c r="C38" i="11" s="1"/>
  <c r="D68" i="10"/>
  <c r="C72" i="10" s="1"/>
  <c r="D63" i="10"/>
  <c r="C71" i="10" s="1"/>
  <c r="D61" i="10"/>
  <c r="D54" i="10"/>
  <c r="D82" i="10" s="1"/>
  <c r="D41" i="10"/>
  <c r="C35" i="10"/>
  <c r="D31" i="10"/>
  <c r="D18" i="10"/>
  <c r="C34" i="10" s="1"/>
  <c r="D16" i="10"/>
  <c r="D63" i="9"/>
  <c r="C67" i="9" s="1"/>
  <c r="D56" i="9"/>
  <c r="D58" i="9" s="1"/>
  <c r="C66" i="9" s="1"/>
  <c r="D49" i="9"/>
  <c r="D77" i="9" s="1"/>
  <c r="D40" i="9"/>
  <c r="D30" i="9"/>
  <c r="C34" i="9" s="1"/>
  <c r="D17" i="9"/>
  <c r="D19" i="9" s="1"/>
  <c r="C33" i="9" s="1"/>
  <c r="D36" i="9" s="1"/>
  <c r="D160" i="8"/>
  <c r="C165" i="8" s="1"/>
  <c r="D106" i="8"/>
  <c r="D109" i="8" s="1"/>
  <c r="C164" i="8" s="1"/>
  <c r="D167" i="8" s="1"/>
  <c r="D172" i="8" s="1"/>
  <c r="D51" i="8"/>
  <c r="D175" i="8" s="1"/>
  <c r="D39" i="8"/>
  <c r="D29" i="8"/>
  <c r="C33" i="8" s="1"/>
  <c r="D18" i="8"/>
  <c r="C32" i="8" s="1"/>
  <c r="D35" i="8" s="1"/>
  <c r="D16" i="8"/>
  <c r="D75" i="7"/>
  <c r="D61" i="7"/>
  <c r="C65" i="7" s="1"/>
  <c r="D53" i="7"/>
  <c r="C64" i="7" s="1"/>
  <c r="D67" i="7" s="1"/>
  <c r="D72" i="7" s="1"/>
  <c r="D51" i="7"/>
  <c r="D43" i="7"/>
  <c r="D41" i="7"/>
  <c r="D34" i="7"/>
  <c r="D24" i="7"/>
  <c r="C28" i="7" s="1"/>
  <c r="D13" i="7"/>
  <c r="D15" i="7" s="1"/>
  <c r="C27" i="7" s="1"/>
  <c r="D75" i="6"/>
  <c r="D61" i="6"/>
  <c r="C65" i="6" s="1"/>
  <c r="D51" i="6"/>
  <c r="D53" i="6" s="1"/>
  <c r="C64" i="6" s="1"/>
  <c r="D41" i="6"/>
  <c r="D31" i="6"/>
  <c r="D21" i="6"/>
  <c r="C25" i="6" s="1"/>
  <c r="D12" i="6"/>
  <c r="D14" i="6" s="1"/>
  <c r="C24" i="6" s="1"/>
  <c r="D72" i="5"/>
  <c r="C76" i="5" s="1"/>
  <c r="D57" i="5"/>
  <c r="D59" i="5" s="1"/>
  <c r="C75" i="5" s="1"/>
  <c r="D44" i="5"/>
  <c r="D86" i="5" s="1"/>
  <c r="D34" i="5"/>
  <c r="D24" i="5"/>
  <c r="C28" i="5" s="1"/>
  <c r="D13" i="5"/>
  <c r="D15" i="5" s="1"/>
  <c r="C27" i="5" s="1"/>
  <c r="D75" i="4"/>
  <c r="C79" i="4" s="1"/>
  <c r="D63" i="4"/>
  <c r="D65" i="4" s="1"/>
  <c r="C78" i="4" s="1"/>
  <c r="D52" i="4"/>
  <c r="D89" i="4" s="1"/>
  <c r="D42" i="4"/>
  <c r="D32" i="4"/>
  <c r="C36" i="4" s="1"/>
  <c r="D20" i="4"/>
  <c r="D22" i="4" s="1"/>
  <c r="C35" i="4" s="1"/>
  <c r="D152" i="3"/>
  <c r="C156" i="3" s="1"/>
  <c r="D109" i="3"/>
  <c r="D111" i="3" s="1"/>
  <c r="C155" i="3" s="1"/>
  <c r="D62" i="3"/>
  <c r="D166" i="3" s="1"/>
  <c r="D52" i="3"/>
  <c r="D42" i="3"/>
  <c r="C46" i="3" s="1"/>
  <c r="D18" i="3"/>
  <c r="D20" i="3" s="1"/>
  <c r="C45" i="3" s="1"/>
  <c r="D65" i="2"/>
  <c r="C69" i="2" s="1"/>
  <c r="D59" i="2"/>
  <c r="D61" i="2" s="1"/>
  <c r="C68" i="2" s="1"/>
  <c r="D52" i="2"/>
  <c r="D79" i="2" s="1"/>
  <c r="D39" i="2"/>
  <c r="D29" i="2"/>
  <c r="C33" i="2" s="1"/>
  <c r="D13" i="2"/>
  <c r="D15" i="2" s="1"/>
  <c r="C32" i="2" s="1"/>
  <c r="D35" i="2" s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C114" i="1"/>
  <c r="C113" i="1"/>
  <c r="C112" i="1"/>
  <c r="C111" i="1"/>
  <c r="C110" i="1"/>
  <c r="C109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C105" i="1"/>
  <c r="C104" i="1"/>
  <c r="C103" i="1"/>
  <c r="C102" i="1"/>
  <c r="C101" i="1"/>
  <c r="C100" i="1"/>
  <c r="C99" i="1"/>
  <c r="C98" i="1"/>
  <c r="C106" i="1" s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C94" i="1"/>
  <c r="C93" i="1"/>
  <c r="C92" i="1"/>
  <c r="C91" i="1"/>
  <c r="O88" i="1"/>
  <c r="N88" i="1"/>
  <c r="M88" i="1"/>
  <c r="L88" i="1"/>
  <c r="K88" i="1"/>
  <c r="J88" i="1"/>
  <c r="I88" i="1"/>
  <c r="H88" i="1"/>
  <c r="G88" i="1"/>
  <c r="F88" i="1"/>
  <c r="E88" i="1"/>
  <c r="D88" i="1"/>
  <c r="C87" i="1"/>
  <c r="C86" i="1"/>
  <c r="C85" i="1"/>
  <c r="B85" i="1" s="1"/>
  <c r="B88" i="1" s="1"/>
  <c r="C84" i="1"/>
  <c r="C83" i="1"/>
  <c r="C81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C77" i="1"/>
  <c r="C76" i="1"/>
  <c r="C75" i="1"/>
  <c r="C78" i="1" s="1"/>
  <c r="C74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C54" i="1"/>
  <c r="C53" i="1"/>
  <c r="C52" i="1"/>
  <c r="C51" i="1"/>
  <c r="C55" i="1" s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C47" i="1"/>
  <c r="C46" i="1"/>
  <c r="C45" i="1"/>
  <c r="C44" i="1"/>
  <c r="C43" i="1"/>
  <c r="C42" i="1"/>
  <c r="C41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C31" i="1"/>
  <c r="C30" i="1"/>
  <c r="C29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C25" i="1"/>
  <c r="C24" i="1"/>
  <c r="C23" i="1"/>
  <c r="C20" i="1"/>
  <c r="B20" i="1"/>
  <c r="O18" i="1"/>
  <c r="N18" i="1"/>
  <c r="M18" i="1"/>
  <c r="L18" i="1"/>
  <c r="K18" i="1"/>
  <c r="J18" i="1"/>
  <c r="I18" i="1"/>
  <c r="H18" i="1"/>
  <c r="G18" i="1"/>
  <c r="F18" i="1"/>
  <c r="E18" i="1"/>
  <c r="D18" i="1"/>
  <c r="C17" i="1"/>
  <c r="B17" i="1"/>
  <c r="C16" i="1"/>
  <c r="B16" i="1"/>
  <c r="C15" i="1"/>
  <c r="B15" i="1"/>
  <c r="C14" i="1"/>
  <c r="C18" i="1" s="1"/>
  <c r="B14" i="1"/>
  <c r="O11" i="1"/>
  <c r="N11" i="1"/>
  <c r="M11" i="1"/>
  <c r="L11" i="1"/>
  <c r="K11" i="1"/>
  <c r="J11" i="1"/>
  <c r="I11" i="1"/>
  <c r="H11" i="1"/>
  <c r="G11" i="1"/>
  <c r="F11" i="1"/>
  <c r="E11" i="1"/>
  <c r="D11" i="1"/>
  <c r="C10" i="1"/>
  <c r="B10" i="1"/>
  <c r="C9" i="1"/>
  <c r="C11" i="1" s="1"/>
  <c r="B9" i="1"/>
  <c r="B11" i="1" l="1"/>
  <c r="B18" i="1"/>
  <c r="D69" i="9"/>
  <c r="D74" i="9" s="1"/>
  <c r="B34" i="1"/>
  <c r="B121" i="1" s="1"/>
  <c r="G34" i="1"/>
  <c r="G121" i="1" s="1"/>
  <c r="K34" i="1"/>
  <c r="K121" i="1" s="1"/>
  <c r="O34" i="1"/>
  <c r="O121" i="1" s="1"/>
  <c r="C95" i="1"/>
  <c r="D48" i="3"/>
  <c r="D55" i="3" s="1"/>
  <c r="D38" i="4"/>
  <c r="D46" i="4" s="1"/>
  <c r="D30" i="5"/>
  <c r="D38" i="5" s="1"/>
  <c r="D27" i="6"/>
  <c r="D35" i="6" s="1"/>
  <c r="D30" i="7"/>
  <c r="D38" i="7" s="1"/>
  <c r="D37" i="10"/>
  <c r="D47" i="10" s="1"/>
  <c r="C26" i="1"/>
  <c r="C32" i="1"/>
  <c r="C34" i="1" s="1"/>
  <c r="C121" i="1" s="1"/>
  <c r="E34" i="1"/>
  <c r="E121" i="1" s="1"/>
  <c r="I34" i="1"/>
  <c r="I121" i="1" s="1"/>
  <c r="M34" i="1"/>
  <c r="M121" i="1" s="1"/>
  <c r="C71" i="1"/>
  <c r="C115" i="1"/>
  <c r="D74" i="10"/>
  <c r="D79" i="10" s="1"/>
  <c r="D117" i="1"/>
  <c r="D122" i="1" s="1"/>
  <c r="H117" i="1"/>
  <c r="H122" i="1" s="1"/>
  <c r="J117" i="1"/>
  <c r="J122" i="1" s="1"/>
  <c r="N117" i="1"/>
  <c r="N122" i="1" s="1"/>
  <c r="D34" i="1"/>
  <c r="D121" i="1" s="1"/>
  <c r="D123" i="1" s="1"/>
  <c r="F34" i="1"/>
  <c r="F121" i="1" s="1"/>
  <c r="H34" i="1"/>
  <c r="H121" i="1" s="1"/>
  <c r="H123" i="1" s="1"/>
  <c r="J34" i="1"/>
  <c r="J121" i="1" s="1"/>
  <c r="L34" i="1"/>
  <c r="L121" i="1" s="1"/>
  <c r="N34" i="1"/>
  <c r="N121" i="1" s="1"/>
  <c r="N123" i="1" s="1"/>
  <c r="C48" i="1"/>
  <c r="C88" i="1"/>
  <c r="B117" i="1"/>
  <c r="B122" i="1" s="1"/>
  <c r="B123" i="1" s="1"/>
  <c r="E117" i="1"/>
  <c r="E122" i="1" s="1"/>
  <c r="E123" i="1" s="1"/>
  <c r="G117" i="1"/>
  <c r="G122" i="1" s="1"/>
  <c r="G123" i="1" s="1"/>
  <c r="I117" i="1"/>
  <c r="I122" i="1" s="1"/>
  <c r="I123" i="1" s="1"/>
  <c r="K117" i="1"/>
  <c r="K122" i="1" s="1"/>
  <c r="K123" i="1" s="1"/>
  <c r="M117" i="1"/>
  <c r="M122" i="1" s="1"/>
  <c r="M123" i="1" s="1"/>
  <c r="O117" i="1"/>
  <c r="O122" i="1" s="1"/>
  <c r="O123" i="1" s="1"/>
  <c r="F117" i="1"/>
  <c r="F122" i="1" s="1"/>
  <c r="L117" i="1"/>
  <c r="L122" i="1" s="1"/>
  <c r="D45" i="2"/>
  <c r="D37" i="2"/>
  <c r="D75" i="2" s="1"/>
  <c r="D81" i="2" s="1"/>
  <c r="D44" i="8"/>
  <c r="D37" i="8"/>
  <c r="D171" i="8" s="1"/>
  <c r="D177" i="8" s="1"/>
  <c r="D43" i="9"/>
  <c r="D73" i="9"/>
  <c r="D79" i="9" s="1"/>
  <c r="D71" i="2"/>
  <c r="D76" i="2" s="1"/>
  <c r="D50" i="3"/>
  <c r="D162" i="3" s="1"/>
  <c r="D168" i="3" s="1"/>
  <c r="D158" i="3"/>
  <c r="D163" i="3" s="1"/>
  <c r="D40" i="4"/>
  <c r="D85" i="4" s="1"/>
  <c r="D91" i="4" s="1"/>
  <c r="D81" i="4"/>
  <c r="D86" i="4" s="1"/>
  <c r="D32" i="5"/>
  <c r="D82" i="5" s="1"/>
  <c r="D88" i="5" s="1"/>
  <c r="D78" i="5"/>
  <c r="D83" i="5" s="1"/>
  <c r="D67" i="6"/>
  <c r="D72" i="6" s="1"/>
  <c r="D32" i="7"/>
  <c r="D71" i="7" s="1"/>
  <c r="D77" i="7" s="1"/>
  <c r="D39" i="10"/>
  <c r="D78" i="10" s="1"/>
  <c r="D84" i="10" s="1"/>
  <c r="D41" i="11"/>
  <c r="D29" i="12"/>
  <c r="D66" i="12"/>
  <c r="D71" i="12" s="1"/>
  <c r="C117" i="1" l="1"/>
  <c r="C122" i="1" s="1"/>
  <c r="J123" i="1"/>
  <c r="D29" i="6"/>
  <c r="D71" i="6" s="1"/>
  <c r="D77" i="6" s="1"/>
  <c r="F123" i="1"/>
  <c r="C123" i="1"/>
  <c r="D51" i="11"/>
  <c r="D43" i="11"/>
  <c r="D80" i="11" s="1"/>
  <c r="D86" i="11" s="1"/>
  <c r="D38" i="12"/>
  <c r="D31" i="12"/>
  <c r="D70" i="12" s="1"/>
  <c r="D76" i="12" s="1"/>
  <c r="L12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Dudley, Brice</author>
  </authors>
  <commentList>
    <comment ref="A8" authorId="0" shapeId="0" xr:uid="{93A8E6EF-7374-4016-8C2F-D8B649EBE6D1}">
      <text>
        <r>
          <rPr>
            <b/>
            <sz val="9"/>
            <color indexed="81"/>
            <rFont val="Tahoma"/>
            <family val="2"/>
          </rPr>
          <t>Dudley, Brice:</t>
        </r>
        <r>
          <rPr>
            <sz val="9"/>
            <color indexed="81"/>
            <rFont val="Tahoma"/>
            <family val="2"/>
          </rPr>
          <t xml:space="preserve">
71 financial members in 2016-17 (4 Sr Kappas)</t>
        </r>
      </text>
    </comment>
    <comment ref="B85" authorId="0" shapeId="0" xr:uid="{A31ECBD6-74DC-478D-A843-B4427057639E}">
      <text>
        <r>
          <rPr>
            <b/>
            <sz val="9"/>
            <color indexed="81"/>
            <rFont val="Tahoma"/>
            <family val="2"/>
          </rPr>
          <t>Dudley, Brice:</t>
        </r>
        <r>
          <rPr>
            <sz val="9"/>
            <color indexed="81"/>
            <rFont val="Tahoma"/>
            <family val="2"/>
          </rPr>
          <t xml:space="preserve">
this will increase as dues come in to remain zero'd out</t>
        </r>
      </text>
    </comment>
    <comment ref="A86" authorId="0" shapeId="0" xr:uid="{F894601F-7729-4E7C-B77B-E2AE66F473BB}">
      <text>
        <r>
          <rPr>
            <b/>
            <sz val="9"/>
            <color indexed="81"/>
            <rFont val="Tahoma"/>
            <family val="2"/>
          </rPr>
          <t>Dudley, Brice:</t>
        </r>
        <r>
          <rPr>
            <sz val="9"/>
            <color indexed="81"/>
            <rFont val="Tahoma"/>
            <family val="2"/>
          </rPr>
          <t xml:space="preserve">
$70 chapter, $70 delegate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8" authorId="0" shapeId="0" xr:uid="{00000000-0006-0000-0000-000001000000}">
      <text>
        <r>
          <rPr>
            <sz val="10"/>
            <color rgb="FF000000"/>
            <rFont val="Arial"/>
            <family val="2"/>
          </rPr>
          <t>Dudley, Brice:
71 financial members in 2016-17 (4 Sr Kappas)</t>
        </r>
      </text>
    </comment>
    <comment ref="A40" authorId="0" shapeId="0" xr:uid="{00000000-0006-0000-0000-000002000000}">
      <text>
        <r>
          <rPr>
            <sz val="10"/>
            <color rgb="FF000000"/>
            <rFont val="Arial"/>
            <family val="2"/>
          </rPr>
          <t>Dudley, Brice:
MOBs are not listed</t>
        </r>
      </text>
    </comment>
    <comment ref="B65" authorId="0" shapeId="0" xr:uid="{00000000-0006-0000-0000-000003000000}">
      <text>
        <r>
          <rPr>
            <sz val="10"/>
            <color rgb="FF000000"/>
            <rFont val="Arial"/>
            <family val="2"/>
          </rPr>
          <t>Dudley, Brice:
this will increase as dues come in to remain zero'd out</t>
        </r>
      </text>
    </comment>
    <comment ref="A66" authorId="0" shapeId="0" xr:uid="{00000000-0006-0000-0000-000004000000}">
      <text>
        <r>
          <rPr>
            <sz val="10"/>
            <color rgb="FF000000"/>
            <rFont val="Arial"/>
            <family val="2"/>
          </rPr>
          <t>Dudley, Brice:
$70 chapter, $70 delegate</t>
        </r>
      </text>
    </comment>
    <comment ref="A75" authorId="0" shapeId="0" xr:uid="{00000000-0006-0000-0000-000005000000}">
      <text>
        <r>
          <rPr>
            <sz val="10"/>
            <color rgb="FF000000"/>
            <rFont val="Arial"/>
            <family val="2"/>
          </rPr>
          <t>Dudley, Brice:
Sponsored Meals</t>
        </r>
      </text>
    </comment>
    <comment ref="A76" authorId="0" shapeId="0" xr:uid="{00000000-0006-0000-0000-000006000000}">
      <text>
        <r>
          <rPr>
            <sz val="10"/>
            <color rgb="FF000000"/>
            <rFont val="Arial"/>
            <family val="2"/>
          </rPr>
          <t>Dudley, Brice:
Ref 2016 budget see April Chapter meeting minutes (~$4,400)</t>
        </r>
      </text>
    </comment>
    <comment ref="A93" authorId="0" shapeId="0" xr:uid="{00000000-0006-0000-0000-000007000000}">
      <text>
        <r>
          <rPr>
            <sz val="10"/>
            <color rgb="FF000000"/>
            <rFont val="Arial"/>
            <family val="2"/>
          </rPr>
          <t>Dudley, Brice:
Donation Amount</t>
        </r>
      </text>
    </comment>
  </commentList>
</comments>
</file>

<file path=xl/sharedStrings.xml><?xml version="1.0" encoding="utf-8"?>
<sst xmlns="http://schemas.openxmlformats.org/spreadsheetml/2006/main" count="2111" uniqueCount="871">
  <si>
    <t>Austin Alumni Chapter Proposed 2017-2018 Budget</t>
  </si>
  <si>
    <t>KAPPA ALPHA PSI FRATERNITY, INC</t>
  </si>
  <si>
    <t>FINANCIAL REPORT - AUSTIN ALUMNI</t>
  </si>
  <si>
    <t>September 2017 Chapter Meeting</t>
  </si>
  <si>
    <t>FY 2017 - 2018 Chapter Retreat</t>
  </si>
  <si>
    <t>(BALANCE FORWARD June 4, 2017)</t>
  </si>
  <si>
    <t>ASSETS</t>
  </si>
  <si>
    <r>
      <t>DEPOSITS</t>
    </r>
    <r>
      <rPr>
        <b/>
        <sz val="14"/>
        <rFont val="Arial"/>
        <family val="2"/>
      </rPr>
      <t xml:space="preserve"> </t>
    </r>
  </si>
  <si>
    <r>
      <t>DEPOSITS</t>
    </r>
    <r>
      <rPr>
        <b/>
        <sz val="14"/>
        <rFont val="Arial"/>
        <family val="2"/>
      </rPr>
      <t xml:space="preserve"> </t>
    </r>
  </si>
  <si>
    <t>Check</t>
  </si>
  <si>
    <t>AKELF Gamma Gamma Boule Ad Payment</t>
  </si>
  <si>
    <t>Cash</t>
  </si>
  <si>
    <t>White Chapter Shirts</t>
  </si>
  <si>
    <t>White Chapter Shirt - A. Horn</t>
  </si>
  <si>
    <t>TOTAL DEPOSITS</t>
  </si>
  <si>
    <t>LINE ITEM</t>
  </si>
  <si>
    <t>2017-2018 Chapter Dues - A. Knox</t>
  </si>
  <si>
    <t>2017-2018 Chapter Dues - A. Patterson</t>
  </si>
  <si>
    <t>XFER</t>
  </si>
  <si>
    <t>Hurricane Harvey Donation Transfer from PayPal</t>
  </si>
  <si>
    <t>2017-2018 Chapter Dues - Spring 2017 Initiates</t>
  </si>
  <si>
    <t>Proposed 2017-2018</t>
  </si>
  <si>
    <t>Erie Insurance B&amp;W Ball Donation</t>
  </si>
  <si>
    <t>Actual 2017-2018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</si>
  <si>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</si>
  <si>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</si>
  <si>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</si>
  <si>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</si>
  <si>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</si>
  <si>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</si>
  <si>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</si>
  <si>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</si>
  <si>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</si>
  <si>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</si>
  <si>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</si>
  <si>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</si>
  <si>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TOTAL ASSETS</t>
  </si>
  <si>
    <t>Revenue</t>
  </si>
  <si>
    <t>EXPENSES</t>
  </si>
  <si>
    <t>Check #1192</t>
  </si>
  <si>
    <t>Kappa Kamp 2017</t>
  </si>
  <si>
    <t>Notes</t>
  </si>
  <si>
    <t>Local Dues</t>
  </si>
  <si>
    <t>Check #1195</t>
  </si>
  <si>
    <t>B&amp;W Ball Table Deposit XFER to AKELF - P. McQueen</t>
  </si>
  <si>
    <t>Check #1198</t>
  </si>
  <si>
    <t>B&amp;W Ball Table Refund - A. Knox</t>
  </si>
  <si>
    <t>Check #1193</t>
  </si>
  <si>
    <t>Cluster III/Kappa Week Reimbursement - P. McQueen</t>
  </si>
  <si>
    <t>CHKCRD</t>
  </si>
  <si>
    <t>Juneteenth Parade Candy Purchase</t>
  </si>
  <si>
    <t>Check #1194</t>
  </si>
  <si>
    <t>83rd GCM Registration Reimbursement - B. Dudley</t>
  </si>
  <si>
    <t>Check #1196</t>
  </si>
  <si>
    <t>June 2017 BBB Reimbursement - B. Dudley</t>
  </si>
  <si>
    <t>0-49 Years in the Bond - $150 (57 brothers)</t>
  </si>
  <si>
    <t>Check #1197</t>
  </si>
  <si>
    <t>Gamma Gamma Boule Ad</t>
  </si>
  <si>
    <t>Nupe Mall Payment - Chapter Shirts</t>
  </si>
  <si>
    <t>Check #1199</t>
  </si>
  <si>
    <t>Floral Arrangement Reimbursement - E. Southard</t>
  </si>
  <si>
    <t>Check #1200</t>
  </si>
  <si>
    <t>P.O. Box Payment Reimbursement - B. Dudley</t>
  </si>
  <si>
    <t>Grand Chapter - officer Insignia Purchase</t>
  </si>
  <si>
    <t>Chapter Retreat - Wingate Inn Round Rock</t>
  </si>
  <si>
    <t>Check #1201</t>
  </si>
  <si>
    <t>Proclamation Supplies Reimbursement - E. Southard</t>
  </si>
  <si>
    <t>Check #1202</t>
  </si>
  <si>
    <t>Juneteenth Candy Reimbursement - E. Southard</t>
  </si>
  <si>
    <t>Check #1204</t>
  </si>
  <si>
    <t>Chapter Retreat Breakfast Reimbursement - E. Southard</t>
  </si>
  <si>
    <t>Check #1207</t>
  </si>
  <si>
    <t>Chapter Retreat Luch - Rollling Rooster</t>
  </si>
  <si>
    <t>Check #1208</t>
  </si>
  <si>
    <t>2017-2018 Chapter Dues Reconciliation- A. Knox</t>
  </si>
  <si>
    <t>Check #1205</t>
  </si>
  <si>
    <t>Erie Insurance Check to AKELF</t>
  </si>
  <si>
    <t>TOTAL EXPENSES</t>
  </si>
  <si>
    <t xml:space="preserve">Hurricane arvey Relief - Kappa Alpha Psi Foundation </t>
  </si>
  <si>
    <t>50+ Years in the Bond - $100 (8 brothers)</t>
  </si>
  <si>
    <t>ANALYSIS OF ACCOUNT:</t>
  </si>
  <si>
    <t>TOTAL LIABILITIES</t>
  </si>
  <si>
    <t>BALANCE IN ACCOUNT as of August 26, 2017 - (total assets - total liabilities)</t>
  </si>
  <si>
    <t>BALANCE IN ACCOUNT as of September 10, 2017 - (total assets - total liabilities)</t>
  </si>
  <si>
    <t>ACTUAL BALANCE IN ACCOUNT August 26, 2017</t>
  </si>
  <si>
    <t>ACTUAL BALANCE IN ACCOUNT September 10, 2017</t>
  </si>
  <si>
    <t>Membership Intake (Based on 3 intakes)</t>
  </si>
  <si>
    <t>LESS OUTSTANDING CHECKS/(Expenses)</t>
  </si>
  <si>
    <t>TBD</t>
  </si>
  <si>
    <t>IHQ Portion ($1,335 each)</t>
  </si>
  <si>
    <t>AKELF Hurricane Harvey Relief Donation</t>
  </si>
  <si>
    <t>Grand Chapter - Officer Insignia Purchase</t>
  </si>
  <si>
    <t>BALANCE BASED ON FURTHER ANALYSIS</t>
  </si>
  <si>
    <t>Chapter Retreat - Wyndham Round Rock</t>
  </si>
  <si>
    <t>Check #1203</t>
  </si>
  <si>
    <t>Chapter Retreat - Rolling Rooster</t>
  </si>
  <si>
    <t>Guide Right Current Balance</t>
  </si>
  <si>
    <t>Province Portion ($540 each)</t>
  </si>
  <si>
    <t>Local Portion ($625 each)</t>
  </si>
  <si>
    <t>Local Housing Assessment ($100 each)</t>
  </si>
  <si>
    <t>Expenses</t>
  </si>
  <si>
    <t>Province Dues ($40 pass through per non Province Lifemember Brother)</t>
  </si>
  <si>
    <t>CHK CRD</t>
  </si>
  <si>
    <t>TXDPS Background Check</t>
  </si>
  <si>
    <t>TXDPS background Check Fee</t>
  </si>
  <si>
    <t>Kappa League Event - Golden Corral</t>
  </si>
  <si>
    <t>zeros out</t>
  </si>
  <si>
    <t>Balance in Guide Right as of August 26, 2017</t>
  </si>
  <si>
    <t>Balance in Guide Right as of September 10, 2017</t>
  </si>
  <si>
    <t>Fund Raising Events</t>
  </si>
  <si>
    <t>(PayaPal BALANCE June 4, 2017)</t>
  </si>
  <si>
    <r>
      <t>DEPOSITS</t>
    </r>
    <r>
      <rPr>
        <b/>
        <sz val="14"/>
        <rFont val="Arial"/>
        <family val="2"/>
      </rPr>
      <t xml:space="preserve"> </t>
    </r>
  </si>
  <si>
    <t>Fundraisr #1 (Fade to Black)</t>
  </si>
  <si>
    <r>
      <t>DEPOSITS</t>
    </r>
    <r>
      <rPr>
        <b/>
        <sz val="14"/>
        <rFont val="Arial"/>
        <family val="2"/>
      </rPr>
      <t xml:space="preserve"> </t>
    </r>
  </si>
  <si>
    <t>2017 - 2018 Chapter Dues - B. Dudley</t>
  </si>
  <si>
    <t>2017-2018 Chapter Dues - D. Stewart</t>
  </si>
  <si>
    <t>2017-2018 Chapter Dues - D. Duffin</t>
  </si>
  <si>
    <t>Hurricane Harvey Relief - First Impressions</t>
  </si>
  <si>
    <t>2017-2018 Chapter Dues - C. Horton</t>
  </si>
  <si>
    <t xml:space="preserve">Party and deposit </t>
  </si>
  <si>
    <t>Hurricane Harvey Relief - B. Dudley</t>
  </si>
  <si>
    <t>Hurricane Harvey Relief - R. Dedeaux</t>
  </si>
  <si>
    <t>Fundraiser #2 (Fall Event)</t>
  </si>
  <si>
    <t>2017-2018 Chapter Dues - E. Southard</t>
  </si>
  <si>
    <t>Hurricane Harvey Relief - E. Southard</t>
  </si>
  <si>
    <t>Fundraiser #3 (Kappa Derby)</t>
  </si>
  <si>
    <t>Hurricane Harvey Relief - T. Johnson</t>
  </si>
  <si>
    <t>Hurricane Harvey Relief - D. Ward</t>
  </si>
  <si>
    <t>Hurricane Harvey Relief - A. Moore</t>
  </si>
  <si>
    <t>Hurricane Harvey Relief - D. Stewart</t>
  </si>
  <si>
    <t>Hurricane Harvey Relief - J. Clark</t>
  </si>
  <si>
    <t>Hurricane Harvey Relief - D. Duffin</t>
  </si>
  <si>
    <t>Hurricane Harvey Relief - B. Scruggs</t>
  </si>
  <si>
    <t>Hurricane Harvey Relief - D. Featherstone</t>
  </si>
  <si>
    <t>Hurricane Harvey Relief - D. Walton</t>
  </si>
  <si>
    <t>Hurricane Harvey Relief - J. Williams</t>
  </si>
  <si>
    <t>Hurricane Harvey Relief - A. Brown</t>
  </si>
  <si>
    <t>Hurricane Harvey Relief - J. Gilliard</t>
  </si>
  <si>
    <t>Hurricane Harvey Relief - A. Proce</t>
  </si>
  <si>
    <t>Hurricane Harvey Relief - E. Combs</t>
  </si>
  <si>
    <t>Hurricane Harvey Relief - K. Nelson</t>
  </si>
  <si>
    <t>Miscellaneous Income</t>
  </si>
  <si>
    <t>Hurricane Harvey Relief - M. Martin</t>
  </si>
  <si>
    <t>Hurricane Harvey Relief - M. Wynn</t>
  </si>
  <si>
    <t>Hurricane Harvey Relief - P. Harris</t>
  </si>
  <si>
    <t>PayPal Fee</t>
  </si>
  <si>
    <t>Hurricane Harvey Relief - E. Narcisse</t>
  </si>
  <si>
    <t>Hurricane Harvey Relief - F. Starkes</t>
  </si>
  <si>
    <t>Hurricane Harvey Relief - G. Elliott</t>
  </si>
  <si>
    <t>Hurricane Harvey Relief - K. Overton-Hadnot</t>
  </si>
  <si>
    <t>Hurricane Harvey Relief - H. Franks</t>
  </si>
  <si>
    <t>Hurricane Harvey Relief - A. Poole</t>
  </si>
  <si>
    <t>Hurricane Harvey Relief - M. Caldwell</t>
  </si>
  <si>
    <t>2017-2018 Chapter Dues - E. Combs</t>
  </si>
  <si>
    <t>2017-2018 Chapter Dues - R. Ekeke</t>
  </si>
  <si>
    <t>2017-2018 Chapter Dues - E. Narcisse</t>
  </si>
  <si>
    <t>2017-2018 Chapter Dues - D. Jones</t>
  </si>
  <si>
    <t>Chapter Shirt - D. Jones</t>
  </si>
  <si>
    <t>2017-2018 Chapter Dues - A. Brown</t>
  </si>
  <si>
    <t xml:space="preserve">Exchequer balance brought forward  </t>
  </si>
  <si>
    <t>ANALYSIS OF PAYPAL ACCOUNT:</t>
  </si>
  <si>
    <t>Other Income</t>
  </si>
  <si>
    <t>PayPal BALANCE as of August 26, 2017 - (total assets - total liabilities)</t>
  </si>
  <si>
    <t>The Account is Balanced</t>
  </si>
  <si>
    <t>Operating</t>
  </si>
  <si>
    <t>Hurricane Harvey Donations to iKare</t>
  </si>
  <si>
    <t>Checking</t>
  </si>
  <si>
    <t>PayPal</t>
  </si>
  <si>
    <t>Hurricane Harvey Relief Transfer to Operating Account</t>
  </si>
  <si>
    <t>Total Revenue</t>
  </si>
  <si>
    <t>Online</t>
  </si>
  <si>
    <t>PayPal BALANCE as of September 10, 2017 - (total assets - total liabilities)</t>
  </si>
  <si>
    <t>New Initiates</t>
  </si>
  <si>
    <t>Savings</t>
  </si>
  <si>
    <t>Kappa Savings</t>
  </si>
  <si>
    <t>Guide Right</t>
  </si>
  <si>
    <t>Kappa House</t>
  </si>
  <si>
    <t>Social Events\Fund Raising</t>
  </si>
  <si>
    <t>TOTAL (for all accounts)</t>
  </si>
  <si>
    <t>Social (Bowling with the Brothers)</t>
  </si>
  <si>
    <t>Social (Christmas Social/Party)</t>
  </si>
  <si>
    <t>Fundraiser #2 (Winter White Mansion Party)</t>
  </si>
  <si>
    <t>Social (J5 Celebration)</t>
  </si>
  <si>
    <t>Social (Kappa Luau)</t>
  </si>
  <si>
    <t>MOIP Fees (Paid to IHQ and SWP and Housing Acct)</t>
  </si>
  <si>
    <t xml:space="preserve">    IHQ Fees</t>
  </si>
  <si>
    <t xml:space="preserve">    Province Fees</t>
  </si>
  <si>
    <t>Escrowed 2017-2018 Dues</t>
  </si>
  <si>
    <t xml:space="preserve">MOIP: To zero out $150 for year 2 </t>
  </si>
  <si>
    <t xml:space="preserve">    Housing Assessment</t>
  </si>
  <si>
    <t xml:space="preserve">     </t>
  </si>
  <si>
    <t>Grand Chapter &amp; SW Province</t>
  </si>
  <si>
    <t xml:space="preserve">     Chapter Insurance</t>
  </si>
  <si>
    <t xml:space="preserve">     SELTF Contribution</t>
  </si>
  <si>
    <t xml:space="preserve">     Kappa Foundation Contribution</t>
  </si>
  <si>
    <t xml:space="preserve">     Sr. Kappa Endowment Fund</t>
  </si>
  <si>
    <t xml:space="preserve">     CRWLC attendees</t>
  </si>
  <si>
    <t xml:space="preserve">     Province delegates (Based on 3 delegates, sharing 1 room for 2 nights)</t>
  </si>
  <si>
    <t xml:space="preserve">     Province dues (Chapter)</t>
  </si>
  <si>
    <t xml:space="preserve">     Province dues (Members) Pass through</t>
  </si>
  <si>
    <t xml:space="preserve">     TNMKC Chapter Dues &amp; Delegate</t>
  </si>
  <si>
    <t xml:space="preserve">     Grand Chapter Delegate Registration (1 financial member)</t>
  </si>
  <si>
    <t xml:space="preserve">         -Grand Chapter Delegate Lodging (1 financial member)</t>
  </si>
  <si>
    <t xml:space="preserve">         -Grand Chapter Delegate Travel (1 financial member)</t>
  </si>
  <si>
    <t xml:space="preserve">         -Grand Chapter Delegate Per Diem (1 financial member)</t>
  </si>
  <si>
    <t>Ways and Means</t>
  </si>
  <si>
    <r>
      <t xml:space="preserve">    Reclamation Programs </t>
    </r>
    <r>
      <rPr>
        <sz val="10"/>
        <color rgb="FFFF0000"/>
        <rFont val="Arial"/>
        <family val="2"/>
      </rPr>
      <t>(No budget, every event is a reclamation event.)</t>
    </r>
  </si>
  <si>
    <t xml:space="preserve">    Brotherhood/Fellowship</t>
  </si>
  <si>
    <t xml:space="preserve">    Charter Day/ Kappa Week</t>
  </si>
  <si>
    <t xml:space="preserve">    Local Meeting Libations/ Meeting Space</t>
  </si>
  <si>
    <t>Community Service</t>
  </si>
  <si>
    <t xml:space="preserve">    Guide Right/Kappa League</t>
  </si>
  <si>
    <r>
      <t xml:space="preserve">    General Community Service (Budget of $1,900</t>
    </r>
    <r>
      <rPr>
        <sz val="10"/>
        <rFont val="Arial"/>
        <family val="2"/>
      </rPr>
      <t>)</t>
    </r>
  </si>
  <si>
    <t xml:space="preserve">         Kooling off the City Fan Drive</t>
  </si>
  <si>
    <t xml:space="preserve">         Holiday Breakfast at Ronald McDonald House </t>
  </si>
  <si>
    <t xml:space="preserve">         Fall Kappa Kloset Refresh </t>
  </si>
  <si>
    <t xml:space="preserve">         Healthy Kappas - Healthy Kommunity Health Fair</t>
  </si>
  <si>
    <t xml:space="preserve">    St. Jude's (Donation)</t>
  </si>
  <si>
    <t>Social Action</t>
  </si>
  <si>
    <t xml:space="preserve">   MLK Jr March (Social Action)</t>
  </si>
  <si>
    <t xml:space="preserve">   Kappa Week (Community Service or Social Action)</t>
  </si>
  <si>
    <t xml:space="preserve">   Relay for Life (Social Action)</t>
  </si>
  <si>
    <t xml:space="preserve">   Juneteenth Parade (Social Action)</t>
  </si>
  <si>
    <t>Administrative (Polemarch/KOR/KOE)</t>
  </si>
  <si>
    <t xml:space="preserve">   Postage &amp; Mail-out</t>
  </si>
  <si>
    <t xml:space="preserve">   P.O. Box rental</t>
  </si>
  <si>
    <t xml:space="preserve">   Printing &amp; Reproduction</t>
  </si>
  <si>
    <t xml:space="preserve">   Retreat</t>
  </si>
  <si>
    <t xml:space="preserve">   Bank Charges</t>
  </si>
  <si>
    <t xml:space="preserve">   Chapter Website</t>
  </si>
  <si>
    <t xml:space="preserve">   Benevolent/Chapter Chest</t>
  </si>
  <si>
    <t xml:space="preserve">   Pan Hellenic Dues &amp; Bar B Q</t>
  </si>
  <si>
    <t>Other Expenses</t>
  </si>
  <si>
    <t xml:space="preserve">   Publication &amp; Advertisement</t>
  </si>
  <si>
    <t xml:space="preserve">   Undergraduate/Alumni Affairs</t>
  </si>
  <si>
    <t xml:space="preserve">   Silhouettes Event?</t>
  </si>
  <si>
    <t xml:space="preserve">   Sr. Kappa's</t>
  </si>
  <si>
    <t xml:space="preserve">   Hurrincane Harvey Donation to iKare</t>
  </si>
  <si>
    <t xml:space="preserve">   Excess Funds to move out of Exchequer</t>
  </si>
  <si>
    <t>Total Expenses</t>
  </si>
  <si>
    <t>Financial Summary:</t>
  </si>
  <si>
    <t xml:space="preserve">   Total Revenue</t>
  </si>
  <si>
    <t xml:space="preserve">   Total Expenses</t>
  </si>
  <si>
    <t>NET Surplus/(Deficit)</t>
  </si>
  <si>
    <t>M.O.B.s (Meetings on the Bus)</t>
  </si>
  <si>
    <t>10/01/2017  Rams vs Cowboys in Dallas</t>
  </si>
  <si>
    <t>NOTES:</t>
  </si>
  <si>
    <t>1. Budget does not account for scholarships if there is no Black and White Ball.</t>
  </si>
  <si>
    <t>2. Suite for Province?</t>
  </si>
  <si>
    <t>October 2017 Chapter Meeting</t>
  </si>
  <si>
    <t>(BALANCE FORWARD September 10, 2017)</t>
  </si>
  <si>
    <r>
      <t>DEPOSITS</t>
    </r>
    <r>
      <rPr>
        <b/>
        <sz val="14"/>
        <rFont val="Arial"/>
        <family val="2"/>
      </rPr>
      <t xml:space="preserve"> </t>
    </r>
  </si>
  <si>
    <t>2017-2018 Chapter Dues - Mal Anderson</t>
  </si>
  <si>
    <t>2017-2018 Chapter &amp; SWP Dues - N. Darden</t>
  </si>
  <si>
    <t>AKELF Hurricane Harvey Support Donation</t>
  </si>
  <si>
    <t>2017-2018 Chapter Dues - L Britton</t>
  </si>
  <si>
    <t>2017-2018 Chapter &amp; SWP Dues - D. Harris</t>
  </si>
  <si>
    <t>2017-2018 Chapter &amp; SWP Dues - T. Eaton</t>
  </si>
  <si>
    <t>2017-2018 Chapter &amp; SWP Dues - G. Elliott</t>
  </si>
  <si>
    <t>2017-2018 Chapter &amp; SWP  Dues - H. Franks</t>
  </si>
  <si>
    <t>MOB Transfer from PayPal Account</t>
  </si>
  <si>
    <t>MOB Bus Paymet</t>
  </si>
  <si>
    <t>Check #1210</t>
  </si>
  <si>
    <t>39th CRWLC Funds - Lambda Theta</t>
  </si>
  <si>
    <t>Check #1209</t>
  </si>
  <si>
    <t>September 2017 BBB Reimburrsement - B. Dudley</t>
  </si>
  <si>
    <t>Website Upgrade - Weebly.com</t>
  </si>
  <si>
    <t>Check #1212</t>
  </si>
  <si>
    <t>39th CRWLC Funds - Gamma Lambda</t>
  </si>
  <si>
    <t>Check #1213</t>
  </si>
  <si>
    <t>NPHC Picnic Support - Art Moore</t>
  </si>
  <si>
    <t>Dontation to Guide Right Account - T. Eaton</t>
  </si>
  <si>
    <t>BALANCE IN ACCOUNT as of October 7, 2017 - (total assets - total liabilities)</t>
  </si>
  <si>
    <t>ACTUAL BALANCE IN ACCOUNT October 7, 2017</t>
  </si>
  <si>
    <t>LESS OUTSTANDING CHECKS/(DEPOSITS)</t>
  </si>
  <si>
    <t>November 2017 Chapter Meeting</t>
  </si>
  <si>
    <t>Donation to Guide Right from Operating Acct - T. Eaton</t>
  </si>
  <si>
    <t>(BALANCE FORWARD October 7, 2017)</t>
  </si>
  <si>
    <r>
      <t>DEPOSITS</t>
    </r>
    <r>
      <rPr>
        <b/>
        <sz val="14"/>
        <rFont val="Arial"/>
        <family val="2"/>
      </rPr>
      <t xml:space="preserve"> </t>
    </r>
  </si>
  <si>
    <t>PayPal Balance September 10, 2017</t>
  </si>
  <si>
    <t>Guide Right Reimbursement - D. Duffin</t>
  </si>
  <si>
    <t>Guide Right Reimbursement - K. Overton-Hadnot</t>
  </si>
  <si>
    <t>2017 - 2018 Chapter and SWP Dues - E. Drakes</t>
  </si>
  <si>
    <r>
      <t>DEPOSITS</t>
    </r>
    <r>
      <rPr>
        <b/>
        <sz val="14"/>
        <rFont val="Arial"/>
        <family val="2"/>
      </rPr>
      <t xml:space="preserve"> </t>
    </r>
  </si>
  <si>
    <t>Total MOB Payments</t>
  </si>
  <si>
    <t>2017-2018 Chapter &amp; SWP Dues - First Impressions Yacht</t>
  </si>
  <si>
    <t>2017-2018 Chapter Dues - J. Gilliard</t>
  </si>
  <si>
    <t>2017-2018 SWP Dues - J. Gilliard</t>
  </si>
  <si>
    <t>FedEx - Copies for October 2017 Chapter Meeting</t>
  </si>
  <si>
    <t>Check #1211</t>
  </si>
  <si>
    <t>39th CRWLC Travel Funds - Iota Delta</t>
  </si>
  <si>
    <t>2017-2018 Chapter &amp; SWP Dues - A. Lofters</t>
  </si>
  <si>
    <t>Check #1214</t>
  </si>
  <si>
    <t>2017-2018 Chapter Dues -A. Horn</t>
  </si>
  <si>
    <t>MOB II Reimbursement - D. Brown</t>
  </si>
  <si>
    <t>Check #1216</t>
  </si>
  <si>
    <t>Check #1215</t>
  </si>
  <si>
    <t>MOB II Reimburesement - B. Dudley</t>
  </si>
  <si>
    <t>FedEx - 2017-2018 Chapter Certification</t>
  </si>
  <si>
    <t>BALANCE IN ACCOUNT as of November 4, 2017 - (total assets - total liabilities)</t>
  </si>
  <si>
    <t>Total MOB PayPal Fees</t>
  </si>
  <si>
    <t>ACTUAL BALANCE IN ACCOUNT November 4, 2017</t>
  </si>
  <si>
    <t>PayPal Fees</t>
  </si>
  <si>
    <t>Check #1217</t>
  </si>
  <si>
    <t>Guide Right Reimbursement - K. overton-Hadnot</t>
  </si>
  <si>
    <t>Transfer to Operating Account - MOB</t>
  </si>
  <si>
    <t>Balance in Guide Right as of November 4, 2017</t>
  </si>
  <si>
    <t>PayPal BALANCE as of October 7, 2017 - (total assets - total liabilities)</t>
  </si>
  <si>
    <t>PayPal Balance October 7, 2017</t>
  </si>
  <si>
    <r>
      <t>DEPOSITS</t>
    </r>
    <r>
      <rPr>
        <b/>
        <sz val="14"/>
        <rFont val="Arial"/>
        <family val="2"/>
      </rPr>
      <t xml:space="preserve"> </t>
    </r>
  </si>
  <si>
    <t>2017-2018 Chapter and SWP Dues - K. Overton-Hadnot</t>
  </si>
  <si>
    <t>2017-2018 Chapter and SWP Dues - T. Welch</t>
  </si>
  <si>
    <t>2017-2018 Chapter and SWP Dues - G. Sanders III</t>
  </si>
  <si>
    <t>2017-2018 Chapter and SWP Dues - D. Brown</t>
  </si>
  <si>
    <t>2017-2018 Chapter and SWP Dues - D. Patterson</t>
  </si>
  <si>
    <t>2017-2018 Chapter and SWP Dues - D. Walton</t>
  </si>
  <si>
    <t>2017-2018 Chapter and SWP Dues - J. Hooper</t>
  </si>
  <si>
    <t>Kappa House Fund</t>
  </si>
  <si>
    <t>2017-2018 SWP Chapter Certification Fees</t>
  </si>
  <si>
    <t>NOB II Reimbursement - H. McMillian</t>
  </si>
  <si>
    <t>PayPal BALANCE as of November 4, 2017 - (total assets - total liabilities)</t>
  </si>
  <si>
    <t>December 2017 Chapter Meeting</t>
  </si>
  <si>
    <t>(BALANCE FORWARD November 4, 2017)</t>
  </si>
  <si>
    <r>
      <t>DEPOSITS</t>
    </r>
    <r>
      <rPr>
        <b/>
        <sz val="14"/>
        <rFont val="Arial"/>
        <family val="2"/>
      </rPr>
      <t xml:space="preserve"> </t>
    </r>
  </si>
  <si>
    <t>Guide Right XFER KL Reimbursement - T. Welch</t>
  </si>
  <si>
    <t>Nov '17 GR Account Reconciliation - K. Overton-Hadnot</t>
  </si>
  <si>
    <t>Check #1220</t>
  </si>
  <si>
    <t>2017-2018 Chapter Dues Reimbursement - D. Stewart</t>
  </si>
  <si>
    <t>Check #1218</t>
  </si>
  <si>
    <t>Nov 2017 BBB Reimbursement - B. Dudley</t>
  </si>
  <si>
    <t>BALANCE IN ACCOUNT as of December 2, 2017 - (total assets - total liabilities)</t>
  </si>
  <si>
    <t>ACTUAL BALANCE IN ACCOUNT December 2, 2017</t>
  </si>
  <si>
    <t>Check# 1219</t>
  </si>
  <si>
    <t>KL Reimbursement - T. Welch</t>
  </si>
  <si>
    <t>Guide Right Balance as of Nvember 4, 2017</t>
  </si>
  <si>
    <t>Guide Right Balance as of December 2, 2017</t>
  </si>
  <si>
    <t>(PayaPal BALANCE November 4, 2017)</t>
  </si>
  <si>
    <r>
      <t>DEPOSITS</t>
    </r>
    <r>
      <rPr>
        <b/>
        <sz val="14"/>
        <rFont val="Arial"/>
        <family val="2"/>
      </rPr>
      <t xml:space="preserve"> </t>
    </r>
  </si>
  <si>
    <t>2017-2018 Chapter Dues - F. Corbin</t>
  </si>
  <si>
    <t>2017-2017 Chapter and SWP Dues - H. Darrington</t>
  </si>
  <si>
    <t>2017-2018 Chapter and SWP Dues - T. Dove</t>
  </si>
  <si>
    <t>2017-2018 Chapter and SWP Dues - H. McMillian</t>
  </si>
  <si>
    <t>BALANCE IN PayPal as of December 2, 2017 - (total assets - total liabilities)</t>
  </si>
  <si>
    <t>January 2018 Chapter Meeting</t>
  </si>
  <si>
    <t>(BALANCE FORWARD December2, 2017)</t>
  </si>
  <si>
    <r>
      <t>DEPOSITS</t>
    </r>
    <r>
      <rPr>
        <b/>
        <sz val="14"/>
        <rFont val="Arial"/>
        <family val="2"/>
      </rPr>
      <t xml:space="preserve"> </t>
    </r>
  </si>
  <si>
    <t>Guide Right XFER  KL Reimbursement - D. Harris</t>
  </si>
  <si>
    <t>Local Ad - PECU</t>
  </si>
  <si>
    <t>February 2018 Chapter Meeting</t>
  </si>
  <si>
    <t>(BALANCE FORWARD January 6, 2018)</t>
  </si>
  <si>
    <t>Check #1219</t>
  </si>
  <si>
    <r>
      <t>DEPOSITS</t>
    </r>
    <r>
      <rPr>
        <b/>
        <sz val="14"/>
        <rFont val="Arial"/>
        <family val="2"/>
      </rPr>
      <t xml:space="preserve"> </t>
    </r>
  </si>
  <si>
    <t>Check #1221</t>
  </si>
  <si>
    <t>Guide Right XFER for Beau Sponsorship</t>
  </si>
  <si>
    <t>KL Reimbursement - D. Harris</t>
  </si>
  <si>
    <t>Check #1222</t>
  </si>
  <si>
    <t>December '17 BBB Reimbursement - B. Dudley</t>
  </si>
  <si>
    <t>Guide Right XFER for Reimbursement - KOH</t>
  </si>
  <si>
    <t>Check #1223</t>
  </si>
  <si>
    <t>PayPal XFER for Cluster III Undegrads</t>
  </si>
  <si>
    <t>Check #1224</t>
  </si>
  <si>
    <t>Christmas Party Catering - Cheryl Jones</t>
  </si>
  <si>
    <t>PayPal XFER Black Panter Ticket Sales</t>
  </si>
  <si>
    <t>Guide Right XFER 82nd SWP Reg - T. Welch</t>
  </si>
  <si>
    <t>Blacks Austin Payment for J5 2018</t>
  </si>
  <si>
    <t>BALANCE IN ACCOUNT as of January 6, 2018 - (total assets - total liabilities)</t>
  </si>
  <si>
    <t>36th TNMKC Chapter Assessment</t>
  </si>
  <si>
    <t>Check #1225</t>
  </si>
  <si>
    <t>J5 and January BBB Reimbursement - B. Dudley</t>
  </si>
  <si>
    <t>Check #1226</t>
  </si>
  <si>
    <t>Black Panther Tichet Purchase</t>
  </si>
  <si>
    <t>ATM</t>
  </si>
  <si>
    <t>Cluster III Undergrad Registration</t>
  </si>
  <si>
    <t>ACTUAL BALANCE IN ACCOUNT January 6, 2018</t>
  </si>
  <si>
    <t>36th Cluster III Delegate Registration</t>
  </si>
  <si>
    <t>82nd SWP Registration - T. Welch</t>
  </si>
  <si>
    <t>J5 Celebration</t>
  </si>
  <si>
    <t>BALANCE IN ACCOUNT as of February 3, 2018 - (total assets - total liabilities)</t>
  </si>
  <si>
    <t>ACTUAL BALANCE IN ACCOUNT February 3, 2018</t>
  </si>
  <si>
    <t>Check #1227</t>
  </si>
  <si>
    <t>Jack &amp; Jill Beau Sponsorship</t>
  </si>
  <si>
    <t>Check #1228</t>
  </si>
  <si>
    <t>Guide Right Reimbursement - KOH</t>
  </si>
  <si>
    <t>Guide Right XFER KL Reimbursement - D. Harris</t>
  </si>
  <si>
    <t>Check # 1229</t>
  </si>
  <si>
    <t>Guide Right Balance as of January 6, 2018</t>
  </si>
  <si>
    <t>XFER to Operating Account - Beau Sponsorship</t>
  </si>
  <si>
    <t>XFER to Operating Account - Reimbursement</t>
  </si>
  <si>
    <t>Guide Right Balance as ofJanuary 6, 2018</t>
  </si>
  <si>
    <t>XFER to Operating Account - 82nd SWP Reg</t>
  </si>
  <si>
    <t>Guide Right Balance As of February 3. 2018</t>
  </si>
  <si>
    <t>(PayaPal BALANCE December 2, 2017)</t>
  </si>
  <si>
    <r>
      <t>DEPOSITS</t>
    </r>
    <r>
      <rPr>
        <b/>
        <sz val="14"/>
        <rFont val="Arial"/>
        <family val="2"/>
      </rPr>
      <t xml:space="preserve"> </t>
    </r>
  </si>
  <si>
    <t>(PayaPal BALANCE January 6, 2018)</t>
  </si>
  <si>
    <t>2017-2018 Chapter and SWP Dues - C. Turner</t>
  </si>
  <si>
    <t>2017-2018 Chapter and SWP Dues - K. Shelton</t>
  </si>
  <si>
    <r>
      <t>DEPOSITS</t>
    </r>
    <r>
      <rPr>
        <b/>
        <sz val="14"/>
        <rFont val="Arial"/>
        <family val="2"/>
      </rPr>
      <t xml:space="preserve"> </t>
    </r>
  </si>
  <si>
    <t>2017-2018 Chapter Dues - B. Williams</t>
  </si>
  <si>
    <t>2017-2018 Chapter Dues - F. Coleman</t>
  </si>
  <si>
    <t>2017-2018 Chapter and SWP Dues - D. Henderson</t>
  </si>
  <si>
    <t>2017-2018 Chapter and SWP Dues - T. Thomas</t>
  </si>
  <si>
    <t>BP Movie Ticket - P. McQueen IV</t>
  </si>
  <si>
    <t>BP Movie Ticket - P. Harris</t>
  </si>
  <si>
    <t>BP Movie Ticket - B. Dudley</t>
  </si>
  <si>
    <t>2017-2018 Chapter and SWP Dues - Williams</t>
  </si>
  <si>
    <t>BP Movie Ticket - R. Kashaka</t>
  </si>
  <si>
    <t>BP Movie Ticket - D. Edwards</t>
  </si>
  <si>
    <t>BP Movie Ticket - D. Patterson</t>
  </si>
  <si>
    <t>BP Movie Ticket - A. Roberts</t>
  </si>
  <si>
    <t>BP Movie Ticket - I. Brandon</t>
  </si>
  <si>
    <t>Cluster III Undergrad Sponsorship - D, Walton</t>
  </si>
  <si>
    <t>Cluster III Undergrad Sponsorship - P. McQueen</t>
  </si>
  <si>
    <t>Austin NPHC Dues</t>
  </si>
  <si>
    <t>Cluster III Undergrad Sponsorship - AKELF</t>
  </si>
  <si>
    <t>Chrostmas Party Catering - Sweet Sensations/Twin Liquors</t>
  </si>
  <si>
    <t>BP Movie Ticket - J. Andrews</t>
  </si>
  <si>
    <t>San Antonio Alumni Chapter MOB Bus Reimbursement</t>
  </si>
  <si>
    <t>BP Movie Ticket - D. Harris</t>
  </si>
  <si>
    <t>BP Movie Ticket - T. St. Julien</t>
  </si>
  <si>
    <t>BP Movie Ticket - A. Chauvin</t>
  </si>
  <si>
    <t>BP Movie Ticket - D. Walton</t>
  </si>
  <si>
    <t>BP Movie Ticket - K. Shelton</t>
  </si>
  <si>
    <t>2017-2018 Chapter and SWP Dues - D. Gavin</t>
  </si>
  <si>
    <t>BP Movie Ticket - C. Ziegler</t>
  </si>
  <si>
    <t>BP Movie Ticket - B. Marin</t>
  </si>
  <si>
    <t>BP Movie Ticket - D. White</t>
  </si>
  <si>
    <t>BP Movie Ticket - J. Johnson</t>
  </si>
  <si>
    <t>BALANCE IN PayPal as of January 6, 2018 - (total assets - total liabilities)</t>
  </si>
  <si>
    <t>BP Movie Ticket - A. Lofters</t>
  </si>
  <si>
    <t>BP Movie Ticket - D. Davis</t>
  </si>
  <si>
    <t>BP Movie Ticket - W. Baltimore</t>
  </si>
  <si>
    <t>BP Movie Ticket - D. Duffin</t>
  </si>
  <si>
    <t>BP Movie Ticket - C. Phifer</t>
  </si>
  <si>
    <t>BP Movie Ticket - R, Edwards</t>
  </si>
  <si>
    <t>BP Movie Ticket - C. Ellis</t>
  </si>
  <si>
    <t>BP Movie Ticket - J. Norman</t>
  </si>
  <si>
    <t>2018 SWP Dues - D. Duffin</t>
  </si>
  <si>
    <t>BP Movie Ticket -A. Reynolds</t>
  </si>
  <si>
    <t>BP Movie Ticket - E. Young</t>
  </si>
  <si>
    <t>BP Movie Ticket - P. Hartsfield</t>
  </si>
  <si>
    <t>BP Movie Ticket - E. Davis</t>
  </si>
  <si>
    <t>BP Movie Ticket - N. Anyanwu</t>
  </si>
  <si>
    <t>BP Movie Ticket - A. Hayford</t>
  </si>
  <si>
    <t>BP Movie Ticket - S. Worthon</t>
  </si>
  <si>
    <t>BP Movie Ticket - F. Zepeda</t>
  </si>
  <si>
    <t>BP Movie Ticket - A. Knox</t>
  </si>
  <si>
    <t>BP Movie Ticket - R. Jones</t>
  </si>
  <si>
    <t>PayPal Expense</t>
  </si>
  <si>
    <t>XFER to Operating Account - Cluster III Registrations</t>
  </si>
  <si>
    <t>XFER to Operating Account - BP Ticket Monies</t>
  </si>
  <si>
    <t>BALANCE IN PayPal as of February3, 2018 - (total assets - total liabilities)</t>
  </si>
  <si>
    <t>March 2018 Chapter Meeting</t>
  </si>
  <si>
    <t>(BALANCE FORWARD February 3, 2018)</t>
  </si>
  <si>
    <r>
      <t>DEPOSITS</t>
    </r>
    <r>
      <rPr>
        <b/>
        <sz val="14"/>
        <rFont val="Arial"/>
        <family val="2"/>
      </rPr>
      <t xml:space="preserve"> </t>
    </r>
  </si>
  <si>
    <t>from Kappa Savings Account for Financial Investments</t>
  </si>
  <si>
    <t>2017-2018 SWP Dues - H. Fridia</t>
  </si>
  <si>
    <t>2017-2018 Chapter &amp; SWP Dues - D. Featherstone</t>
  </si>
  <si>
    <t>2017-2018 Chapter &amp; SWP Dues - B. Scruggs</t>
  </si>
  <si>
    <t>from GR Account for Kappa League Food Tray</t>
  </si>
  <si>
    <t>from GR Account for KL Etiquette Luncheon</t>
  </si>
  <si>
    <t>Check #1229</t>
  </si>
  <si>
    <t>Financial Investments - P. McQueen IV</t>
  </si>
  <si>
    <t>GR Reimbursement - KOH</t>
  </si>
  <si>
    <t>HEB Food Tral for KL</t>
  </si>
  <si>
    <t>Check #1230</t>
  </si>
  <si>
    <t>Gift Card Reimbursement - L. Britton</t>
  </si>
  <si>
    <t>Check #1231</t>
  </si>
  <si>
    <t>Feb 2018 BBB Reimbursement - B, Dudley</t>
  </si>
  <si>
    <t>Reimbur. Kappa Derby Venue/Website Payment - B. Dudley</t>
  </si>
  <si>
    <t>Deposit for Kappa Derby Promo Activities - EncoreATX</t>
  </si>
  <si>
    <t>BALANCE IN ACCOUNT as of March 10, 2018 - (total assets - total liabilities)</t>
  </si>
  <si>
    <t>ACTUAL BALANCE IN ACCOUNT March 10, 2018</t>
  </si>
  <si>
    <t>Check #1232</t>
  </si>
  <si>
    <t>KL Etiquette Lunch - Maggiano's</t>
  </si>
  <si>
    <t>Guide Right Balance as ofFebruary 3, 2018</t>
  </si>
  <si>
    <t>Operating Account for KL Food Tray</t>
  </si>
  <si>
    <t>Operating Accunt for KL Etiquette Luncheon</t>
  </si>
  <si>
    <t>Guide Right Balance As of March 10. 2018</t>
  </si>
  <si>
    <t>PayPal BALANCE February 3, 2018</t>
  </si>
  <si>
    <r>
      <t>DEPOSITS</t>
    </r>
    <r>
      <rPr>
        <b/>
        <sz val="14"/>
        <rFont val="Arial"/>
        <family val="2"/>
      </rPr>
      <t xml:space="preserve"> </t>
    </r>
  </si>
  <si>
    <t>Deposits 2/1/18 - 3/9/18</t>
  </si>
  <si>
    <t>Expenses 2/1/18 - 3/9/18</t>
  </si>
  <si>
    <t>BALANCE IN PayPal as of March10, 2018 - (total assets - total liabilities)</t>
  </si>
  <si>
    <t>May 2018 Chapter Meeting</t>
  </si>
  <si>
    <t>(BALANCE FORWARD April 8, 2018)</t>
  </si>
  <si>
    <t>April 2018 Chapter Meeting</t>
  </si>
  <si>
    <t>(BALANCE FORWARD March 11, 2018)</t>
  </si>
  <si>
    <r>
      <t>DEPOSITS</t>
    </r>
    <r>
      <rPr>
        <b/>
        <sz val="14"/>
        <rFont val="Arial"/>
        <family val="2"/>
      </rPr>
      <t xml:space="preserve"> </t>
    </r>
  </si>
  <si>
    <t>from Guide Right Accunt - 82nd SWP Council Hotel - T. Welch</t>
  </si>
  <si>
    <t>Square Payment - Kappa Derby</t>
  </si>
  <si>
    <t>Cash Deposit - Kappa Derby</t>
  </si>
  <si>
    <t>from Guide Right Accunt -KL Reimbursement - D. Harris</t>
  </si>
  <si>
    <r>
      <t>DEPOSITS</t>
    </r>
    <r>
      <rPr>
        <b/>
        <sz val="14"/>
        <rFont val="Arial"/>
        <family val="2"/>
      </rPr>
      <t xml:space="preserve"> </t>
    </r>
  </si>
  <si>
    <t>2017-2018 Chapter and SWP Dues - J. Hernandez</t>
  </si>
  <si>
    <t>2017-2018 Chapter and SWP Dues - R. Jackson</t>
  </si>
  <si>
    <t>2017-2018 Chapter and SWP Dues - D. Hoskins</t>
  </si>
  <si>
    <t>from GR Account for KL Reimbursement - D. Harris</t>
  </si>
  <si>
    <t>from GR Account for KL Reimbursement - D. Duffin</t>
  </si>
  <si>
    <t>Fed Ex Copied for April Chapter Meeting</t>
  </si>
  <si>
    <t>March 2018 BBB Reimbursement - B. Dudley</t>
  </si>
  <si>
    <t>Encore ATX Final Payment for Kappa Derby Promo</t>
  </si>
  <si>
    <t>Chapter Suite for 82nd SWP Council</t>
  </si>
  <si>
    <t>82nd SWP Council Hotel Room - T. Welch</t>
  </si>
  <si>
    <t>82nd SWP Council Hotel Room - D. Jones</t>
  </si>
  <si>
    <t>ACS East Austin Relay for Life Donation</t>
  </si>
  <si>
    <t>Golden Corral March 2018 Chapter Meeting</t>
  </si>
  <si>
    <t>ACS East Austin Relay Ffor Life Supplies, Food, etc.</t>
  </si>
  <si>
    <t>Speakeasy Drink Tickets - Kappa Derby</t>
  </si>
  <si>
    <t>Check #1235</t>
  </si>
  <si>
    <t>MC Payment for Kappa Derby - Cedric Turner</t>
  </si>
  <si>
    <t>Check #1236</t>
  </si>
  <si>
    <t>DJ Payment for Kappa Derby - Roland Perry</t>
  </si>
  <si>
    <t>Eventbrite fees for March 2018 - Kappa Derby</t>
  </si>
  <si>
    <t>Eventbrite fees for April 2018 - Kappa Derby</t>
  </si>
  <si>
    <t>Check #1233</t>
  </si>
  <si>
    <t>36th TNMKC Reimbursement - T. Welch</t>
  </si>
  <si>
    <t>Magianno's Itlian Restaurant - KL EtiquetteSeminar</t>
  </si>
  <si>
    <t>Jack &amp; Jill of America - Beau Sponsorship</t>
  </si>
  <si>
    <t>82nd SWP Delegate Registration - D. Jones</t>
  </si>
  <si>
    <t>KL Reimbursement - D. Duffin</t>
  </si>
  <si>
    <t>82nd SWP Council Full Page Ad - RPA Alumni</t>
  </si>
  <si>
    <t>BALANCE IN ACCOUNT as of May 12, 2018 - (total assets - total liabilities)</t>
  </si>
  <si>
    <t>ACTUAL BALANCE IN ACCOUNT May12, 2018</t>
  </si>
  <si>
    <t>Check #1237</t>
  </si>
  <si>
    <t>Full Pagr Ad for Beau Nikolas Fagan - Jack and Jill of America</t>
  </si>
  <si>
    <t>BALANCE IN ACCOUNT as of April 7, 2018 - (total assets - total liabilities)</t>
  </si>
  <si>
    <t>Check #1238</t>
  </si>
  <si>
    <t>DJ Payment for Kappa Derby - Jason Bown</t>
  </si>
  <si>
    <t>Check #1239</t>
  </si>
  <si>
    <t>Check #1240</t>
  </si>
  <si>
    <t>ACTUAL BALANCE IN ACCOUNT April 7, 2018</t>
  </si>
  <si>
    <t>to OPERATING Account - 82nd SWP Council Hotel Rom - T. Welch</t>
  </si>
  <si>
    <t>82nd SWP Council Hotel - D. Jones</t>
  </si>
  <si>
    <t>to OPERATING Account - KL Reimbursement - D. Harris</t>
  </si>
  <si>
    <t>Balance in Guide Right as of May 12, 2018</t>
  </si>
  <si>
    <t>(PayaPal BALANCE April 7, 2018)</t>
  </si>
  <si>
    <r>
      <t>DEPOSITS</t>
    </r>
    <r>
      <rPr>
        <b/>
        <sz val="14"/>
        <rFont val="Arial"/>
        <family val="2"/>
      </rPr>
      <t xml:space="preserve"> </t>
    </r>
  </si>
  <si>
    <t>Total Deposits</t>
  </si>
  <si>
    <t>to Operating Account for KL Reimbursement - D. Harris</t>
  </si>
  <si>
    <t>to Operating Account for KL Reimbursement - D. Duffin</t>
  </si>
  <si>
    <t>BALANCE IN PayPal as of May 12, 2018 - (total assets - total liabilities)</t>
  </si>
  <si>
    <t>Balance in Guide Right as of April 7, 2018</t>
  </si>
  <si>
    <t>(PayaPal BALANCE March 10, 2018)</t>
  </si>
  <si>
    <r>
      <t>DEPOSITS</t>
    </r>
    <r>
      <rPr>
        <b/>
        <sz val="14"/>
        <rFont val="Arial"/>
        <family val="2"/>
      </rPr>
      <t xml:space="preserve"> </t>
    </r>
  </si>
  <si>
    <t>BALANCE IN PayPal as of April 7, 2018 - (total assets - total liabilities)</t>
  </si>
  <si>
    <t>June 2018 Chapter Meeting</t>
  </si>
  <si>
    <t>(BALANCE FORWARD May 12, 2018)</t>
  </si>
  <si>
    <r>
      <t>DEPOSITS</t>
    </r>
    <r>
      <rPr>
        <b/>
        <sz val="14"/>
        <rFont val="Arial"/>
        <family val="2"/>
      </rPr>
      <t xml:space="preserve"> </t>
    </r>
  </si>
  <si>
    <t>from GR Account for KL Bookmark Reimbursement - D. Duffin</t>
  </si>
  <si>
    <t>from GR Account for KL Brochure Reimbursement - D. Duffin</t>
  </si>
  <si>
    <t>May 2018 Chapter Meeting Breakfast - Golden Corral</t>
  </si>
  <si>
    <t>BALANCE IN ACCOUNT as of June 2, 2018 - (total assets - total liabilities)</t>
  </si>
  <si>
    <t>ACTUAL BALANCE IN ACCOUNT June 2, 2018</t>
  </si>
  <si>
    <t>Check #1241</t>
  </si>
  <si>
    <t>KL Bookmark Reimbursement - D. Duffin</t>
  </si>
  <si>
    <t>Check #1242</t>
  </si>
  <si>
    <t>KL Brochure Reimbursement - D. Duffin</t>
  </si>
  <si>
    <t>to Oper. Account for KL Bookmark Reimbursement - D. Duffin</t>
  </si>
  <si>
    <t>to Oper. Account for KL Brochures Reimbursement - D. Duffin</t>
  </si>
  <si>
    <t>Balance in Guide Right as of June 2, 2018</t>
  </si>
  <si>
    <t>(PayaPal BALANCE May 12, 2018)</t>
  </si>
  <si>
    <r>
      <t>DEPOSITS</t>
    </r>
    <r>
      <rPr>
        <b/>
        <sz val="14"/>
        <rFont val="Arial"/>
        <family val="2"/>
      </rPr>
      <t xml:space="preserve"> </t>
    </r>
  </si>
  <si>
    <t>Payment to AKELF for B&amp;W Table - E. Drakes</t>
  </si>
  <si>
    <t>Floral Spray Reimbursement - E. Southard</t>
  </si>
  <si>
    <t xml:space="preserve">Eventbrite Fees - May Transactions for Kappa Derby 2018 </t>
  </si>
  <si>
    <t>PayPal BALANCE as of June 2, 2018 - (total assets - total liabilities)</t>
  </si>
  <si>
    <t>P.O. Box Renewal</t>
  </si>
  <si>
    <t>CHECK</t>
  </si>
  <si>
    <t>2018-2019 Chapter and SWP Dues - Derron Patterson</t>
  </si>
  <si>
    <t>2018-2019 Chapter and SWP Dues - Kadron Johnson</t>
  </si>
  <si>
    <t>2018-2019 Chapter and SWP Dues - Anita Corbin</t>
  </si>
  <si>
    <t>2018-2019 Chapter and SWP Dues - Jonathan Kilson</t>
  </si>
  <si>
    <t>2018-2019 Chapter and SWP Dues - Jonathon Clark</t>
  </si>
  <si>
    <t>2018-2019 Chapter and SWP Dues - Eric Narcisse</t>
  </si>
  <si>
    <t>2018-2019 Chapter and SWP Dues - Andrew Lofters</t>
  </si>
  <si>
    <t>2018-2019 Chapter and SWP Dues - Icarus</t>
  </si>
  <si>
    <t xml:space="preserve">2018-2019 Chapter and SWP Dues - Artimeaus Moore </t>
  </si>
  <si>
    <t>2018-2019 Chapter Dues - Dexter Brown</t>
  </si>
  <si>
    <t>2018-2019 Chapter &amp; SWP Dues - Michael Winn</t>
  </si>
  <si>
    <t>2018-2019 Chapter &amp; SWP Dues - Phillip Harris</t>
  </si>
  <si>
    <t>2018-2019 Chapter &amp; SWP Dues - Treverious Answorth</t>
  </si>
  <si>
    <t xml:space="preserve">2018-2019 Chapter Dues - Brice Dudley </t>
  </si>
  <si>
    <t>2018-2019 Chapter Dues - Alexander Brown</t>
  </si>
  <si>
    <t>2018-2019 Chapter &amp; SWP Dues - Darren Featherstone</t>
  </si>
  <si>
    <t>2018-2019 Chapter Dues (Sr. Kappa) - Donald Stewart</t>
  </si>
  <si>
    <t>2018-2019 Chapter Dues - Dwayne Jones</t>
  </si>
  <si>
    <t>2018-2019 Chapter Dues - Aaron Smith</t>
  </si>
  <si>
    <t>2018-2019 SWP Dues - Aaron Smith</t>
  </si>
  <si>
    <t>Reimbursement for Juneteenth Parade Candy - E. Southard</t>
  </si>
  <si>
    <t>September 2018 Chapter Meeting</t>
  </si>
  <si>
    <t>2018-2019 Chapter and SWP Dues - Michael Freeman</t>
  </si>
  <si>
    <t>2018-2019 Chapter and SWP Dues - Gary Bowman</t>
  </si>
  <si>
    <t>2018-2019 Chapter and SWP Dues - Eddie Southard</t>
  </si>
  <si>
    <t>2018-2019 Chapter and SWP Dues - Roland C. Hayes</t>
  </si>
  <si>
    <t>Check #1243</t>
  </si>
  <si>
    <t>2018-2019 SWP Dues - Tyrone Welch</t>
  </si>
  <si>
    <t>LIABILITIES</t>
  </si>
  <si>
    <t>OPERATING ACCOUNT - Balance as of September 7, 2018</t>
  </si>
  <si>
    <t>OPERATING ACCOUNT</t>
  </si>
  <si>
    <t>Balance Forward - August 26, 2018</t>
  </si>
  <si>
    <t xml:space="preserve">DEPOSITS </t>
  </si>
  <si>
    <t>Balance Based on Further Analysis</t>
  </si>
  <si>
    <t>GUIDE RIGHT ACCOUNT</t>
  </si>
  <si>
    <t>October 2018 Chapter Meeting</t>
  </si>
  <si>
    <t>Balance Forward - September 7, 2018</t>
  </si>
  <si>
    <t>Alpha Kappa Alpha - Undergraduate Roundup</t>
  </si>
  <si>
    <t>Sep. Chapter Meeting &amp; E-mail Platform Reimbursement - P. McQueen</t>
  </si>
  <si>
    <t>E-mail Platform Reimbursement - P. McQueen</t>
  </si>
  <si>
    <t>OPERATING ACCOUNT - Balance as of October 4, 2018</t>
  </si>
  <si>
    <t>Balance Forward - June 2, 2018</t>
  </si>
  <si>
    <t>July-August 2018 Report</t>
  </si>
  <si>
    <t>OPERATING ACCOUNT - Balance as of August 26, 2018</t>
  </si>
  <si>
    <t>OUTSTANDING EXPENSES</t>
  </si>
  <si>
    <t>TOTAL OUTSTANDING EXPENSES</t>
  </si>
  <si>
    <t>PAYPAL ACCOUNT</t>
  </si>
  <si>
    <t>2018-2019 Chapter Dues - Pearly McQueen</t>
  </si>
  <si>
    <t>2018-2019 Chapter Dues - Darryl Harris</t>
  </si>
  <si>
    <t>Reimbursement for Juneteenth Registration - P. McQueen</t>
  </si>
  <si>
    <t>Chapter Retreat Catering</t>
  </si>
  <si>
    <t>Varies</t>
  </si>
  <si>
    <t>PAYPAL ACCOUNT - Balance as of August 26, 2018</t>
  </si>
  <si>
    <t>GUIDE RIGHT ACCOUNT - Balance as of August 26, 2018</t>
  </si>
  <si>
    <t>GUIDE RIGHT ACCOUNT - Balance as of September 7, 2018</t>
  </si>
  <si>
    <t>PAYPAL ACCOUNT - Balance as of September 7, 2018</t>
  </si>
  <si>
    <t>GUIDE RIGHT ACCOUNT - Balance as of October 4, 2018</t>
  </si>
  <si>
    <t>Kappa League Registration Fees</t>
  </si>
  <si>
    <t>PAYPAL ACCOUNT - Balance as of October 4, 2018</t>
  </si>
  <si>
    <t>2018-2019 Chapter and SWP Dues - Darrin Duffin</t>
  </si>
  <si>
    <t>2018-2019 Chapter and SWP Dues - Jamil Hooper</t>
  </si>
  <si>
    <t>2018-2019 Chapter and SWP Dues - Kevin Overton-Hadnot</t>
  </si>
  <si>
    <t>2018-2019 Chapter and SWP Dues - Aaron Young</t>
  </si>
  <si>
    <t>2018-2019 Chapter and SWP Dues - Mark Bolin</t>
  </si>
  <si>
    <t>2018-2019 Chapter and SWP Dues - Spencer Iwatuje</t>
  </si>
  <si>
    <t>2018-2019 Chapter and SWP Dues - Tracy Dove</t>
  </si>
  <si>
    <t>2018-2019 Chapter and SWP Dues - Michael Wynn</t>
  </si>
  <si>
    <t>PayPal Fee Reversal(s)</t>
  </si>
  <si>
    <t>Overpayment Refund - Dexter Brown</t>
  </si>
  <si>
    <t>Overpayment Refund - Tracy Dove</t>
  </si>
  <si>
    <t>2018 - 2019 SWP Certification Fee</t>
  </si>
  <si>
    <t>November 2018 Chapter Meeting</t>
  </si>
  <si>
    <t>Proposed 2018-2019</t>
  </si>
  <si>
    <t>Actual 2018-2019</t>
  </si>
  <si>
    <t>Senior Brothers (60+) - $100 (5 brothers)</t>
  </si>
  <si>
    <t>Membership Intake (Based on 5 intakes)</t>
  </si>
  <si>
    <t>Brotherhood FoKus Area</t>
  </si>
  <si>
    <t>Kappa Payment Plan</t>
  </si>
  <si>
    <t>Investment FoKus Area</t>
  </si>
  <si>
    <t>Circuit of the Americas &amp; UT Events</t>
  </si>
  <si>
    <t>Kappas Go to Church</t>
  </si>
  <si>
    <t>Come Home to Kappa Data Drive</t>
  </si>
  <si>
    <t>Kappa Step Team</t>
  </si>
  <si>
    <t>Kappa Piknik / Cook-Off</t>
  </si>
  <si>
    <t>Undergraduate Affairs</t>
  </si>
  <si>
    <t>Kappa Happy Hour</t>
  </si>
  <si>
    <t>Community FoKus Area</t>
  </si>
  <si>
    <t>Kappa Closet Refresh</t>
  </si>
  <si>
    <t>Holiday Breakfast</t>
  </si>
  <si>
    <t>Keep Austin Beautiful Day 2019</t>
  </si>
  <si>
    <t>Kooling Off the City Fan Drive</t>
  </si>
  <si>
    <t>Healthy Kappas - Healthy Kommunity Health Fair</t>
  </si>
  <si>
    <t>Guide Right / Kappa League</t>
  </si>
  <si>
    <t>St. Judes (Donation)</t>
  </si>
  <si>
    <t>MTA Fees (Paid to IHQ and SWP and Housing Acct)</t>
  </si>
  <si>
    <t>IHQ Fees</t>
  </si>
  <si>
    <t>Province Fees</t>
  </si>
  <si>
    <t>Escrowed 2018-2019 Dues</t>
  </si>
  <si>
    <t xml:space="preserve">MTA: To zero out $150 for year 2 </t>
  </si>
  <si>
    <t>Chapter Insurance</t>
  </si>
  <si>
    <t>SELTF Contribution</t>
  </si>
  <si>
    <t>Kappa Foundation Contribution</t>
  </si>
  <si>
    <t>Sr. Kappa Endowment Fund</t>
  </si>
  <si>
    <t>CRWLC attendees</t>
  </si>
  <si>
    <t>Province dues (Chapter)</t>
  </si>
  <si>
    <t>Province dues (Members) Pass through</t>
  </si>
  <si>
    <t>TNMKC Chapter Dues &amp; Delegate</t>
  </si>
  <si>
    <t>Administrative / Miscellaneous</t>
  </si>
  <si>
    <t>Chapter Meeting Space</t>
  </si>
  <si>
    <t>Chapter Food and Libations</t>
  </si>
  <si>
    <t>Postage &amp; Mail-out</t>
  </si>
  <si>
    <t>P.O. Box rental</t>
  </si>
  <si>
    <t>Printing &amp; Reproduction</t>
  </si>
  <si>
    <t>Chapter Retreat</t>
  </si>
  <si>
    <t>Bank Charges</t>
  </si>
  <si>
    <t>Chapter Website</t>
  </si>
  <si>
    <t>Benevolent/Chapter Chest</t>
  </si>
  <si>
    <t>Pan Hellenic Dues &amp; Bar B Q</t>
  </si>
  <si>
    <t>UT Fundraising Partnership</t>
  </si>
  <si>
    <t>Brotherly Love</t>
  </si>
  <si>
    <t>External Donations</t>
  </si>
  <si>
    <t>Sillohouette/Sweetheart Events</t>
  </si>
  <si>
    <t>Sillhouette/Sweetheart Events</t>
  </si>
  <si>
    <t>Grand Chapter Registration</t>
  </si>
  <si>
    <t>Local Dues (Assumed Total Financial Membership of 60)</t>
  </si>
  <si>
    <t>&lt;60 Year Brother - $150 (55 brothers)</t>
  </si>
  <si>
    <t>Province Life Membership ($500 each)</t>
  </si>
  <si>
    <t>Escrowed Province Life Membership</t>
  </si>
  <si>
    <t>Province Delegate Allowance</t>
  </si>
  <si>
    <t>Grand Chapter Delegate Allowance</t>
  </si>
  <si>
    <t>Infrastructure Enhancements (E-mail Platform and Accounting)</t>
  </si>
  <si>
    <t>3rd Party Organization Donations</t>
  </si>
  <si>
    <t>Chapter Logo</t>
  </si>
  <si>
    <t>Balance forward to 2019-2020 Fraternal Year</t>
  </si>
  <si>
    <t>Austin Alumni Chapter APPROVED 2018-2019 Budget</t>
  </si>
  <si>
    <t>OPERATING ACCOUNT - Balance as of November 29, 2018</t>
  </si>
  <si>
    <t>GUIDE RIGHT ACCOUNT - Balance as of November 29, 2018</t>
  </si>
  <si>
    <t>PAYPAL ACCOUNT - Balance as of November 29, 2018</t>
  </si>
  <si>
    <t>Balance Forward - November 9, 2018</t>
  </si>
  <si>
    <t>December 2018 Chapter Meeting</t>
  </si>
  <si>
    <t>2018-2019 Chapter &amp; SWP Dues - Devon Harris</t>
  </si>
  <si>
    <t>Reimbursement to Da. Harris - No Tardy Party (Adopt-A-School)</t>
  </si>
  <si>
    <t>2018-2019 SWP &amp; Chapter Dues - E. Drakes</t>
  </si>
  <si>
    <t>2018-2019 Chapter Dues - L. Britton</t>
  </si>
  <si>
    <t>Golden Corral - Chapter Meeting Breakfast</t>
  </si>
  <si>
    <t>XFER from Guide Right for Reimbursement to Da. Harris - No Tardy Party (Adopt-A-School)</t>
  </si>
  <si>
    <t>Donation to Sweet Home Baptist Church</t>
  </si>
  <si>
    <t>Order of New Checks</t>
  </si>
  <si>
    <t>Check #1251</t>
  </si>
  <si>
    <t>Reimbursement for Kappa League Social - T. Welch</t>
  </si>
  <si>
    <t>XFER Funds to Guide Right Acct (Kappa League Dues)</t>
  </si>
  <si>
    <t>Deposit from Chapter PayPal</t>
  </si>
  <si>
    <t>Deposit from Guide Right Account</t>
  </si>
  <si>
    <t>2018-2019 Chapter Dues - G. Elliott</t>
  </si>
  <si>
    <t>2018-2019 Chapter Dues - A. Patterson</t>
  </si>
  <si>
    <t>2018-2019 Kappa League Dues</t>
  </si>
  <si>
    <t>Balance Forward - October 5, 2018</t>
  </si>
  <si>
    <t>OPERATING ACCOUNT - Balance as of November 8, 2018</t>
  </si>
  <si>
    <t>GUIDE RIGHT ACCOUNT - Balance as of November 8, 2018</t>
  </si>
  <si>
    <t>PAYPAL ACCOUNT - Balance as of November 8, 2018</t>
  </si>
  <si>
    <t>Cash/Checks</t>
  </si>
  <si>
    <t>Reimbursement for October Kappa League Social - T. Welch</t>
  </si>
  <si>
    <t>2018-2019 SWP Dues - Dwayne Jones</t>
  </si>
  <si>
    <t>2018-2019 Chapter &amp; SWP Dues - Richard Ekeke</t>
  </si>
  <si>
    <t>2018-2019 Chapter &amp; SWP Dues - Hiawatha Franks</t>
  </si>
  <si>
    <t>2018-2019 Chapter &amp; SWP Dues - Henry Darrington</t>
  </si>
  <si>
    <t>2018-2019 Chapter &amp; SWP Dues - Dwayne Walton</t>
  </si>
  <si>
    <t>Payment from First Impressions Yacht Rentals</t>
  </si>
  <si>
    <t>Fee Reversal from PayPal</t>
  </si>
  <si>
    <t>2018-2019 Chapter Dues - Reginald Jackson</t>
  </si>
  <si>
    <t>2018-2019 Chapter Dues - Alexis Horn</t>
  </si>
  <si>
    <t>2018-2019 Chapter &amp; SWP Dues - Bryan Ware</t>
  </si>
  <si>
    <t>2018-2019 Chapter &amp; SWP Dues - Devin Moore</t>
  </si>
  <si>
    <t>Reimbursement First Impressions Yacht Rentals</t>
  </si>
  <si>
    <t>Nupemall (Invoice for Logo)</t>
  </si>
  <si>
    <t>Funds Transferred to Operating Account</t>
  </si>
  <si>
    <t>Check #1253</t>
  </si>
  <si>
    <t>Check #1252</t>
  </si>
  <si>
    <t>Reimbursement to D. Stewart - Chapter Meeting Rental</t>
  </si>
  <si>
    <t>January 2019 Chapter Meeting</t>
  </si>
  <si>
    <t>Balance Forward - November 30, 2018</t>
  </si>
  <si>
    <t>Check #1254</t>
  </si>
  <si>
    <t>Reimbursement for BBB - Darryl Harris</t>
  </si>
  <si>
    <t>2018-2019 SWP &amp; Chapter Dues - N. Darden</t>
  </si>
  <si>
    <t>2018-2019 SWP &amp; Chapter Dues - D. Hoskins</t>
  </si>
  <si>
    <t>Kappa League Dues</t>
  </si>
  <si>
    <t>Balance Forward - November 29, 2018</t>
  </si>
  <si>
    <t>Gamma Lambda Chapter of Kappa Alpha Psi</t>
  </si>
  <si>
    <t>2018-2019 Chapter &amp; SWP Dues - Bobby Scruggs</t>
  </si>
  <si>
    <t>2018-2019 Chapter &amp; SWP Dues - (Linda Williams)</t>
  </si>
  <si>
    <t>2018-2019 Chapter &amp; SWP Dues - (Imprint Realty)</t>
  </si>
  <si>
    <t>2018-2019 Chapter &amp; SWP Dues - Derwin Gavin</t>
  </si>
  <si>
    <t>Election Night Payment - (Icarus)</t>
  </si>
  <si>
    <t>Election Night Payment - Ernesto Beckford Jr.</t>
  </si>
  <si>
    <t>Election Night Payment - (Herbalife Wellness Coach)</t>
  </si>
  <si>
    <t>Election Night Payment - (Better Net Media Group, LLC)</t>
  </si>
  <si>
    <t>Election Night Payment - Kevin Dibia</t>
  </si>
  <si>
    <t>Election Night Payment - KyVon Raymond</t>
  </si>
  <si>
    <t>Election Night Payment - Artimeaus Moore</t>
  </si>
  <si>
    <t>Election Night Payment - Wesley Baltimore</t>
  </si>
  <si>
    <t>Election Night Payment - Jermaine Dumes</t>
  </si>
  <si>
    <t>Foundation</t>
  </si>
  <si>
    <t>Guide Right Account</t>
  </si>
  <si>
    <t>GUIDE RIGHT ACCOUNT - Balance as of January 2, 2019</t>
  </si>
  <si>
    <t>PAYPAL ACCOUNT - Balance as of January 2, 2019</t>
  </si>
  <si>
    <t>OPERATING ACCOUNT - Balance as of January 2, 2019</t>
  </si>
  <si>
    <t>Peerspace</t>
  </si>
  <si>
    <t>Reimbursement for RMH - Eddide Southard</t>
  </si>
  <si>
    <t>Reimbursement for Chapter Communication - P. McQueen</t>
  </si>
  <si>
    <t>Constant Contact</t>
  </si>
  <si>
    <t>Election Night Earnings</t>
  </si>
  <si>
    <t>Other Income (Election Night)</t>
  </si>
  <si>
    <t>Balance Forward - January 3, 2019</t>
  </si>
  <si>
    <t>February 2019 Chapter Meeting</t>
  </si>
  <si>
    <t>Check #1256</t>
  </si>
  <si>
    <t>Check #1257</t>
  </si>
  <si>
    <t>Check #1258</t>
  </si>
  <si>
    <t>2018-2019 Chapter &amp; SWP Dues - Brent Gills</t>
  </si>
  <si>
    <t>Raising Cane's - Founders Day Refreshments</t>
  </si>
  <si>
    <t>Reimbursement for Libations (Habana House) - A. Moore</t>
  </si>
  <si>
    <t>Reimbursement for Libations (Rio) - S. Iwatuje</t>
  </si>
  <si>
    <t>Reimbursement for Guide Right Breakfast - Da. Harris</t>
  </si>
  <si>
    <t>AKELF Donation</t>
  </si>
  <si>
    <t>Token of Appreciation (Gift Card and Gratitude Card)</t>
  </si>
  <si>
    <t>OPERATING ACCOUNT - Balance as of February 15, 2019</t>
  </si>
  <si>
    <t>GUIDE RIGHT ACCOUNT - Balance as of February 15, 2019</t>
  </si>
  <si>
    <t>PAYPAL ACCOUNT - Balance as of February 15, 2019</t>
  </si>
  <si>
    <t>MTA Intake</t>
  </si>
  <si>
    <t>Deposit</t>
  </si>
  <si>
    <t>XFER from Guide Right Account (Token of App for Speaker)</t>
  </si>
  <si>
    <t>XFER from Guide Right Account (Kappa League Polo Shirts)</t>
  </si>
  <si>
    <t>Kappa League Polo Shirts (4 x $25)</t>
  </si>
  <si>
    <t>XFER from Guide Right Account (Reimbursement - Da. Harris)</t>
  </si>
  <si>
    <t>2018-2019 Chapter &amp; SWP Dues - Isam Berry</t>
  </si>
  <si>
    <t>2018-2019 Chapter &amp; SWP Dues - Bryce Young</t>
  </si>
  <si>
    <t>2018-2019 Chapter &amp; SWP Dues - Andre Artis</t>
  </si>
  <si>
    <t>2018-2019 Chapter &amp; SWP Dues - Johnathan Gilliard</t>
  </si>
  <si>
    <t>2018-2019 SWP Dues - Jarrod Watson</t>
  </si>
  <si>
    <t>2018-2019 Chapter Dues - Jarrod Watson</t>
  </si>
  <si>
    <t>2018-2019 Chapter Dues - Elex Stokes</t>
  </si>
  <si>
    <t>2018-2019 Chapter &amp; SWP Dues - Randy Chavis (Sr. Kappa)</t>
  </si>
  <si>
    <t>2018-2019 Chapter &amp; SWP Dues - James Johnson (Sr. Kappa)</t>
  </si>
  <si>
    <t>PayPal Service Fees</t>
  </si>
  <si>
    <t>Constant Contact (Chapter Communication)</t>
  </si>
  <si>
    <t>TNMKC Registration (Alumni Chapter &amp; Delegate)</t>
  </si>
  <si>
    <t>SWP Council Meeting Delegate Registration</t>
  </si>
  <si>
    <t>March 2019 Chapter Meeting</t>
  </si>
  <si>
    <t>Balance Forward - February 16, 2019</t>
  </si>
  <si>
    <t>OPERATING ACCOUNT - Balance as of March 8, 2019</t>
  </si>
  <si>
    <t>GUIDE RIGHT ACCOUNT - Balance as of March 8, 2019</t>
  </si>
  <si>
    <t>PAYPAL ACCOUNT - Balance as of March 8, 2019</t>
  </si>
  <si>
    <t>Registration for SWP Kappa League Conference</t>
  </si>
  <si>
    <t>XFER from Guide Right Account (SWP Kappa League Conference Registration)</t>
  </si>
  <si>
    <t>Gloria's Restaurant (Charter Day Celebration - Friday)</t>
  </si>
  <si>
    <t>SWP Kappa League Conference Registration</t>
  </si>
  <si>
    <t>Check #1255</t>
  </si>
  <si>
    <t>Kappas Go To Church Donation (Mt. Olive Baptist Church)</t>
  </si>
  <si>
    <t>Cinemark Movie Theatre Rental (Movie Social)</t>
  </si>
  <si>
    <t>Reimbursement to E. Southard (Brother C. Ivery Flower Arrangements)</t>
  </si>
  <si>
    <t>Us Movie Ticket Purchase - Thomas St. Julien</t>
  </si>
  <si>
    <t>Us Movie Ticket Purchase - Jasmine Victoria</t>
  </si>
  <si>
    <t>Us Movie Ticket Purchase - Terrence Bullard</t>
  </si>
  <si>
    <t>Reimbursement to P. Harris (MTA Paperwork Shipping Costs)</t>
  </si>
  <si>
    <t>Us Movie Ticket Purchase - Dana Fitzpatrick</t>
  </si>
  <si>
    <t>Us Movie Ticket Purchase - Cynthia A. Bell</t>
  </si>
  <si>
    <t>Us Movie Ticket Purchase - Keisha Abrams</t>
  </si>
  <si>
    <t>Us Movie Ticket Purchase - Markell Henderson</t>
  </si>
  <si>
    <t>Us Movie Ticket Purchase - Artimeaus Moore</t>
  </si>
  <si>
    <t>Us Movie Ticket Purchase - Ernesto Beckford</t>
  </si>
  <si>
    <t>Us Movie Ticket Purchase - Jahmaal Dumes</t>
  </si>
  <si>
    <t>Us Movie Ticket Purchase - Herbalife Wellness Coach</t>
  </si>
  <si>
    <t>Us Movie Ticket Purchase - Candace Campbell</t>
  </si>
  <si>
    <t>Us Movie Ticket Purchase - Autra Okeke</t>
  </si>
  <si>
    <t>Us Movie Ticket Purchase - Brice Dudley</t>
  </si>
  <si>
    <t>Us Movie Ticket Purchase - Kevin Dibia</t>
  </si>
  <si>
    <t>Us Movie Ticket Purchase - Trenton Garrett</t>
  </si>
  <si>
    <t>Us Movie Ticket Purchase - Brittany Blanton</t>
  </si>
  <si>
    <t>Us Movie Ticket Purchase - Jermaine Dumes</t>
  </si>
  <si>
    <t>Us Movie Ticket Purchase - Gilson Umunnakwe</t>
  </si>
  <si>
    <t>Us Movie Ticket Purchase - Wesley Baltimore</t>
  </si>
  <si>
    <t>Us Movie Ticket Purchase - Yolanda Quinton</t>
  </si>
  <si>
    <t>Us Movie Ticket Purchase - Blair Orr</t>
  </si>
  <si>
    <t>Us Movie Ticket Purchase - Tawayna Washington</t>
  </si>
  <si>
    <t>Us Movie Ticket Purchase - Michael Webley</t>
  </si>
  <si>
    <t>Us Movie Ticket Purchase - Richard North</t>
  </si>
  <si>
    <t>Us Movie Ticket Purchase - Pearly McQueen</t>
  </si>
  <si>
    <t>Us Movie Ticket Purchase - Avery Trent</t>
  </si>
  <si>
    <t>Us Movie Ticket Purchase - Marie Lofton</t>
  </si>
  <si>
    <t>Us Movie Ticket Purchase - Bradley Quillen</t>
  </si>
  <si>
    <t>Us Movie Ticket Purchase - Louis Scott</t>
  </si>
  <si>
    <t>Us Movie Ticket Purchase - Darius Dennis</t>
  </si>
  <si>
    <t>Us Movie Ticket Purchase - Kiyara Peart</t>
  </si>
  <si>
    <t>Us Movie Ticket Purchase - LaRhonda Williams</t>
  </si>
  <si>
    <t>Us Movie Ticket Purchase - Jaylin Turner</t>
  </si>
  <si>
    <t>Us Movie Ticket Purchase - Justin Frank</t>
  </si>
  <si>
    <t>Us Movie Ticket Purchase - Nathan Ward</t>
  </si>
  <si>
    <t>Us Movie Ticket Purchase - Kohl Anderson</t>
  </si>
  <si>
    <t>Us Movie Ticket Purchase - Jarrod Watson</t>
  </si>
  <si>
    <t>Us Movie Ticket Purchase - Andrew Lofters</t>
  </si>
  <si>
    <t>Us Movie Ticket Purchase - Cleveland Zeigler</t>
  </si>
  <si>
    <t>Us Movie Ticket Purchase - Jasmine Randell</t>
  </si>
  <si>
    <t>Charter Day Brunch Equipment Rental</t>
  </si>
  <si>
    <t>Reimbursement to A. Moore (Charter Day Brunch Supplies and Food)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</si>
</sst>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$&quot;* #,##0.00_-;\-&quot;$&quot;* #,##0.00_-;_-&quot;$&quot;* &quot;-&quot;??_-;_-@"/>
    <numFmt numFmtId="165" formatCode="mm/dd/yy"/>
    <numFmt numFmtId="166" formatCode="[$-409]m/d/yy\ h:mm\ AM/PM"/>
  </numFmts>
  <fonts count="62" x14ac:knownFonts="1">
    <font>
      <sz val="10"/>
      <color rgb="FF000000"/>
      <name val="Arial"/>
    </font>
    <font>
      <b/>
      <sz val="14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18"/>
      <color rgb="FFFFFFFF"/>
      <name val="Arial"/>
      <family val="2"/>
    </font>
    <font>
      <b/>
      <sz val="10"/>
      <color rgb="FF000000"/>
      <name val="Arial"/>
      <family val="2"/>
    </font>
    <font>
      <b/>
      <sz val="12"/>
      <name val="Times New Roman"/>
      <family val="1"/>
    </font>
    <font>
      <b/>
      <sz val="9"/>
      <name val="Arial"/>
      <family val="2"/>
    </font>
    <font>
      <b/>
      <sz val="10"/>
      <color rgb="FF00B050"/>
      <name val="Arial"/>
      <family val="2"/>
    </font>
    <font>
      <b/>
      <sz val="10"/>
      <color rgb="FF92D050"/>
      <name val="Arial"/>
      <family val="2"/>
    </font>
    <font>
      <b/>
      <sz val="10"/>
      <color rgb="FFFFFFFF"/>
      <name val="Arial"/>
      <family val="2"/>
    </font>
    <font>
      <b/>
      <u/>
      <sz val="14"/>
      <name val="Arial"/>
      <family val="2"/>
    </font>
    <font>
      <b/>
      <i/>
      <sz val="18"/>
      <name val="Arial"/>
      <family val="2"/>
    </font>
    <font>
      <b/>
      <u/>
      <sz val="14"/>
      <name val="Arial"/>
      <family val="2"/>
    </font>
    <font>
      <b/>
      <sz val="10"/>
      <name val="Arial"/>
      <family val="2"/>
    </font>
    <font>
      <sz val="14"/>
      <color rgb="FFFF0000"/>
      <name val="Arial"/>
      <family val="2"/>
    </font>
    <font>
      <b/>
      <u/>
      <sz val="10"/>
      <name val="Arial"/>
      <family val="2"/>
    </font>
    <font>
      <b/>
      <u/>
      <sz val="14"/>
      <name val="Arial"/>
      <family val="2"/>
    </font>
    <font>
      <b/>
      <u/>
      <sz val="14"/>
      <name val="Arial"/>
      <family val="2"/>
    </font>
    <font>
      <b/>
      <u/>
      <sz val="10"/>
      <color rgb="FF000000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4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b/>
      <sz val="12"/>
      <color rgb="FF000000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Calibri"/>
      <family val="2"/>
    </font>
    <font>
      <sz val="13"/>
      <name val="Arial"/>
      <family val="2"/>
    </font>
    <font>
      <b/>
      <u/>
      <sz val="14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4"/>
      <color rgb="FFFF000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4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1"/>
      <name val="Arial"/>
      <family val="2"/>
    </font>
    <font>
      <b/>
      <sz val="12"/>
      <name val="Times New Roman"/>
      <family val="1"/>
    </font>
    <font>
      <b/>
      <sz val="9"/>
      <name val="Arial"/>
      <family val="2"/>
    </font>
    <font>
      <b/>
      <sz val="10"/>
      <color theme="0"/>
      <name val="Arial"/>
      <family val="2"/>
    </font>
    <font>
      <b/>
      <i/>
      <sz val="18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0"/>
      <color theme="1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F2DBDB"/>
        <bgColor rgb="FFF2DBDB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0000"/>
      </patternFill>
    </fill>
    <fill>
      <patternFill patternType="solid">
        <fgColor rgb="FFA5A5A5"/>
        <bgColor rgb="FFA5A5A5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rgb="FFFFFF00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35"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39" fillId="0" borderId="0" applyFont="0" applyFill="0" applyBorder="0" applyAlignment="0" applyProtection="0"/>
    <xf numFmtId="0" fontId="44" fillId="0" borderId="12"/>
    <xf numFmtId="44" fontId="44" fillId="0" borderId="12" applyFont="0" applyFill="0" applyBorder="0" applyAlignment="0" applyProtection="0"/>
  </cellStyleXfs>
  <cellXfs count="699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4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4" fontId="1" fillId="0" borderId="2" xfId="0" applyNumberFormat="1" applyFont="1" applyBorder="1" applyAlignment="1">
      <alignment horizontal="left"/>
    </xf>
    <xf numFmtId="0" fontId="1" fillId="0" borderId="0" xfId="0" applyFont="1"/>
    <xf numFmtId="44" fontId="2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164" fontId="2" fillId="0" borderId="0" xfId="0" applyNumberFormat="1" applyFont="1"/>
    <xf numFmtId="0" fontId="2" fillId="0" borderId="0" xfId="0" applyFont="1" applyAlignment="1">
      <alignment horizontal="left"/>
    </xf>
    <xf numFmtId="165" fontId="2" fillId="0" borderId="3" xfId="0" applyNumberFormat="1" applyFont="1" applyBorder="1" applyAlignment="1">
      <alignment horizontal="left"/>
    </xf>
    <xf numFmtId="165" fontId="2" fillId="0" borderId="5" xfId="0" applyNumberFormat="1" applyFont="1" applyBorder="1" applyAlignment="1">
      <alignment horizontal="center"/>
    </xf>
    <xf numFmtId="0" fontId="2" fillId="0" borderId="6" xfId="0" applyFont="1" applyBorder="1" applyAlignment="1">
      <alignment wrapText="1"/>
    </xf>
    <xf numFmtId="44" fontId="2" fillId="0" borderId="7" xfId="0" applyNumberFormat="1" applyFont="1" applyBorder="1" applyAlignment="1">
      <alignment horizontal="left"/>
    </xf>
    <xf numFmtId="165" fontId="2" fillId="0" borderId="8" xfId="0" applyNumberFormat="1" applyFont="1" applyBorder="1" applyAlignment="1">
      <alignment horizontal="left"/>
    </xf>
    <xf numFmtId="0" fontId="2" fillId="0" borderId="5" xfId="0" applyFont="1" applyBorder="1" applyAlignment="1">
      <alignment wrapText="1"/>
    </xf>
    <xf numFmtId="44" fontId="2" fillId="0" borderId="10" xfId="0" applyNumberFormat="1" applyFont="1" applyBorder="1" applyAlignment="1">
      <alignment horizontal="left"/>
    </xf>
    <xf numFmtId="0" fontId="6" fillId="2" borderId="12" xfId="0" applyFont="1" applyFill="1" applyBorder="1"/>
    <xf numFmtId="165" fontId="2" fillId="0" borderId="8" xfId="0" applyNumberFormat="1" applyFont="1" applyBorder="1" applyAlignment="1">
      <alignment horizontal="center"/>
    </xf>
    <xf numFmtId="44" fontId="3" fillId="0" borderId="0" xfId="0" applyNumberFormat="1" applyFont="1"/>
    <xf numFmtId="0" fontId="2" fillId="0" borderId="13" xfId="0" applyFont="1" applyBorder="1"/>
    <xf numFmtId="44" fontId="2" fillId="0" borderId="8" xfId="0" applyNumberFormat="1" applyFont="1" applyBorder="1" applyAlignment="1">
      <alignment horizontal="left"/>
    </xf>
    <xf numFmtId="0" fontId="3" fillId="0" borderId="8" xfId="0" applyFont="1" applyBorder="1" applyAlignment="1">
      <alignment horizontal="center" vertical="top"/>
    </xf>
    <xf numFmtId="0" fontId="3" fillId="3" borderId="8" xfId="0" applyFont="1" applyFill="1" applyBorder="1" applyAlignment="1">
      <alignment vertical="top"/>
    </xf>
    <xf numFmtId="165" fontId="2" fillId="0" borderId="14" xfId="0" applyNumberFormat="1" applyFont="1" applyBorder="1" applyAlignment="1">
      <alignment horizontal="left"/>
    </xf>
    <xf numFmtId="165" fontId="2" fillId="0" borderId="13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165" fontId="2" fillId="0" borderId="15" xfId="0" applyNumberFormat="1" applyFont="1" applyBorder="1" applyAlignment="1">
      <alignment horizontal="left"/>
    </xf>
    <xf numFmtId="0" fontId="8" fillId="0" borderId="8" xfId="0" applyFont="1" applyBorder="1" applyAlignment="1">
      <alignment horizontal="left" vertical="top"/>
    </xf>
    <xf numFmtId="44" fontId="8" fillId="3" borderId="8" xfId="0" applyNumberFormat="1" applyFont="1" applyFill="1" applyBorder="1" applyAlignment="1">
      <alignment horizontal="center" vertical="top" wrapText="1"/>
    </xf>
    <xf numFmtId="44" fontId="8" fillId="3" borderId="18" xfId="0" applyNumberFormat="1" applyFont="1" applyFill="1" applyBorder="1" applyAlignment="1">
      <alignment horizontal="center" vertical="top" wrapText="1"/>
    </xf>
    <xf numFmtId="165" fontId="2" fillId="0" borderId="19" xfId="0" applyNumberFormat="1" applyFont="1" applyBorder="1" applyAlignment="1">
      <alignment horizontal="left"/>
    </xf>
    <xf numFmtId="0" fontId="3" fillId="0" borderId="8" xfId="0" applyFont="1" applyBorder="1" applyAlignment="1">
      <alignment vertical="top"/>
    </xf>
    <xf numFmtId="165" fontId="2" fillId="0" borderId="20" xfId="0" applyNumberFormat="1" applyFont="1" applyBorder="1" applyAlignment="1">
      <alignment horizontal="center"/>
    </xf>
    <xf numFmtId="44" fontId="9" fillId="3" borderId="8" xfId="0" applyNumberFormat="1" applyFont="1" applyFill="1" applyBorder="1" applyAlignment="1">
      <alignment horizontal="center" vertical="top" wrapText="1"/>
    </xf>
    <xf numFmtId="0" fontId="2" fillId="0" borderId="20" xfId="0" applyFont="1" applyBorder="1"/>
    <xf numFmtId="44" fontId="2" fillId="0" borderId="21" xfId="0" applyNumberFormat="1" applyFont="1" applyBorder="1" applyAlignment="1">
      <alignment horizontal="left"/>
    </xf>
    <xf numFmtId="44" fontId="9" fillId="3" borderId="24" xfId="0" applyNumberFormat="1" applyFont="1" applyFill="1" applyBorder="1" applyAlignment="1">
      <alignment horizontal="center" vertical="top" wrapText="1"/>
    </xf>
    <xf numFmtId="44" fontId="1" fillId="0" borderId="10" xfId="0" applyNumberFormat="1" applyFont="1" applyBorder="1" applyAlignment="1">
      <alignment horizontal="left"/>
    </xf>
    <xf numFmtId="44" fontId="10" fillId="2" borderId="3" xfId="0" applyNumberFormat="1" applyFont="1" applyFill="1" applyBorder="1" applyAlignment="1">
      <alignment horizontal="center" vertical="top" wrapText="1"/>
    </xf>
    <xf numFmtId="14" fontId="1" fillId="0" borderId="0" xfId="0" applyNumberFormat="1" applyFont="1" applyAlignment="1">
      <alignment horizontal="left"/>
    </xf>
    <xf numFmtId="44" fontId="10" fillId="2" borderId="5" xfId="0" applyNumberFormat="1" applyFont="1" applyFill="1" applyBorder="1" applyAlignment="1">
      <alignment horizontal="center" vertical="top" wrapText="1"/>
    </xf>
    <xf numFmtId="44" fontId="11" fillId="2" borderId="5" xfId="0" applyNumberFormat="1" applyFont="1" applyFill="1" applyBorder="1" applyAlignment="1">
      <alignment horizontal="center" vertical="top" wrapText="1"/>
    </xf>
    <xf numFmtId="44" fontId="1" fillId="0" borderId="0" xfId="0" applyNumberFormat="1" applyFont="1" applyAlignment="1">
      <alignment horizontal="left"/>
    </xf>
    <xf numFmtId="44" fontId="12" fillId="2" borderId="10" xfId="0" applyNumberFormat="1" applyFont="1" applyFill="1" applyBorder="1" applyAlignment="1">
      <alignment horizontal="center" vertical="top" wrapText="1"/>
    </xf>
    <xf numFmtId="44" fontId="1" fillId="0" borderId="27" xfId="0" applyNumberFormat="1" applyFont="1" applyBorder="1" applyAlignment="1">
      <alignment horizontal="left"/>
    </xf>
    <xf numFmtId="0" fontId="7" fillId="0" borderId="28" xfId="0" applyFont="1" applyBorder="1" applyAlignment="1">
      <alignment horizontal="center" wrapText="1"/>
    </xf>
    <xf numFmtId="0" fontId="13" fillId="0" borderId="0" xfId="0" applyFont="1"/>
    <xf numFmtId="0" fontId="14" fillId="4" borderId="8" xfId="0" applyFont="1" applyFill="1" applyBorder="1" applyAlignment="1">
      <alignment horizontal="left"/>
    </xf>
    <xf numFmtId="0" fontId="3" fillId="5" borderId="24" xfId="0" applyFont="1" applyFill="1" applyBorder="1"/>
    <xf numFmtId="44" fontId="15" fillId="0" borderId="2" xfId="0" applyNumberFormat="1" applyFont="1" applyBorder="1" applyAlignment="1">
      <alignment horizontal="left"/>
    </xf>
    <xf numFmtId="0" fontId="3" fillId="5" borderId="29" xfId="0" applyFont="1" applyFill="1" applyBorder="1"/>
    <xf numFmtId="0" fontId="3" fillId="5" borderId="8" xfId="0" applyFont="1" applyFill="1" applyBorder="1"/>
    <xf numFmtId="0" fontId="3" fillId="5" borderId="30" xfId="0" applyFont="1" applyFill="1" applyBorder="1"/>
    <xf numFmtId="0" fontId="16" fillId="5" borderId="31" xfId="0" applyFont="1" applyFill="1" applyBorder="1" applyAlignment="1">
      <alignment horizontal="center"/>
    </xf>
    <xf numFmtId="165" fontId="2" fillId="0" borderId="32" xfId="0" applyNumberFormat="1" applyFont="1" applyBorder="1" applyAlignment="1">
      <alignment horizontal="left"/>
    </xf>
    <xf numFmtId="44" fontId="17" fillId="0" borderId="33" xfId="0" applyNumberFormat="1" applyFont="1" applyBorder="1" applyAlignment="1">
      <alignment horizontal="left"/>
    </xf>
    <xf numFmtId="165" fontId="2" fillId="0" borderId="32" xfId="0" applyNumberFormat="1" applyFont="1" applyBorder="1" applyAlignment="1">
      <alignment horizontal="center"/>
    </xf>
    <xf numFmtId="0" fontId="18" fillId="0" borderId="8" xfId="0" applyFont="1" applyBorder="1"/>
    <xf numFmtId="0" fontId="3" fillId="3" borderId="24" xfId="0" applyFont="1" applyFill="1" applyBorder="1"/>
    <xf numFmtId="0" fontId="3" fillId="3" borderId="29" xfId="0" applyFont="1" applyFill="1" applyBorder="1"/>
    <xf numFmtId="0" fontId="3" fillId="3" borderId="8" xfId="0" applyFont="1" applyFill="1" applyBorder="1"/>
    <xf numFmtId="0" fontId="2" fillId="0" borderId="32" xfId="0" applyFont="1" applyBorder="1"/>
    <xf numFmtId="165" fontId="2" fillId="0" borderId="29" xfId="0" applyNumberFormat="1" applyFont="1" applyBorder="1" applyAlignment="1">
      <alignment horizontal="left"/>
    </xf>
    <xf numFmtId="44" fontId="17" fillId="0" borderId="7" xfId="0" applyNumberFormat="1" applyFont="1" applyBorder="1" applyAlignment="1">
      <alignment horizontal="left"/>
    </xf>
    <xf numFmtId="44" fontId="3" fillId="3" borderId="8" xfId="0" applyNumberFormat="1" applyFont="1" applyFill="1" applyBorder="1"/>
    <xf numFmtId="0" fontId="3" fillId="3" borderId="30" xfId="0" applyFont="1" applyFill="1" applyBorder="1"/>
    <xf numFmtId="0" fontId="3" fillId="0" borderId="8" xfId="0" applyFont="1" applyBorder="1" applyAlignment="1">
      <alignment horizontal="left"/>
    </xf>
    <xf numFmtId="165" fontId="2" fillId="0" borderId="34" xfId="0" applyNumberFormat="1" applyFont="1" applyBorder="1" applyAlignment="1">
      <alignment horizontal="left"/>
    </xf>
    <xf numFmtId="44" fontId="3" fillId="3" borderId="8" xfId="0" applyNumberFormat="1" applyFont="1" applyFill="1" applyBorder="1" applyAlignment="1">
      <alignment wrapText="1"/>
    </xf>
    <xf numFmtId="44" fontId="17" fillId="0" borderId="35" xfId="0" applyNumberFormat="1" applyFont="1" applyBorder="1" applyAlignment="1">
      <alignment horizontal="left"/>
    </xf>
    <xf numFmtId="0" fontId="2" fillId="0" borderId="8" xfId="0" applyFont="1" applyBorder="1"/>
    <xf numFmtId="44" fontId="3" fillId="3" borderId="24" xfId="0" applyNumberFormat="1" applyFont="1" applyFill="1" applyBorder="1" applyAlignment="1">
      <alignment wrapText="1"/>
    </xf>
    <xf numFmtId="44" fontId="3" fillId="3" borderId="29" xfId="0" applyNumberFormat="1" applyFont="1" applyFill="1" applyBorder="1" applyAlignment="1">
      <alignment wrapText="1"/>
    </xf>
    <xf numFmtId="44" fontId="17" fillId="0" borderId="30" xfId="0" applyNumberFormat="1" applyFont="1" applyBorder="1" applyAlignment="1">
      <alignment horizontal="left"/>
    </xf>
    <xf numFmtId="44" fontId="3" fillId="3" borderId="30" xfId="0" applyNumberFormat="1" applyFont="1" applyFill="1" applyBorder="1" applyAlignment="1">
      <alignment wrapText="1"/>
    </xf>
    <xf numFmtId="44" fontId="1" fillId="0" borderId="38" xfId="0" applyNumberFormat="1" applyFont="1" applyBorder="1" applyAlignment="1">
      <alignment horizontal="left"/>
    </xf>
    <xf numFmtId="44" fontId="16" fillId="6" borderId="8" xfId="0" applyNumberFormat="1" applyFont="1" applyFill="1" applyBorder="1" applyAlignment="1">
      <alignment wrapText="1"/>
    </xf>
    <xf numFmtId="44" fontId="16" fillId="6" borderId="24" xfId="0" applyNumberFormat="1" applyFont="1" applyFill="1" applyBorder="1" applyAlignment="1">
      <alignment wrapText="1"/>
    </xf>
    <xf numFmtId="44" fontId="16" fillId="6" borderId="29" xfId="0" applyNumberFormat="1" applyFont="1" applyFill="1" applyBorder="1" applyAlignment="1">
      <alignment wrapText="1"/>
    </xf>
    <xf numFmtId="44" fontId="1" fillId="0" borderId="10" xfId="0" applyNumberFormat="1" applyFont="1" applyBorder="1" applyAlignment="1">
      <alignment horizontal="right"/>
    </xf>
    <xf numFmtId="44" fontId="16" fillId="6" borderId="30" xfId="0" applyNumberFormat="1" applyFont="1" applyFill="1" applyBorder="1" applyAlignment="1">
      <alignment wrapText="1"/>
    </xf>
    <xf numFmtId="44" fontId="1" fillId="0" borderId="41" xfId="0" applyNumberFormat="1" applyFont="1" applyBorder="1" applyAlignment="1">
      <alignment horizontal="right"/>
    </xf>
    <xf numFmtId="44" fontId="16" fillId="3" borderId="24" xfId="0" applyNumberFormat="1" applyFont="1" applyFill="1" applyBorder="1" applyAlignment="1">
      <alignment wrapText="1"/>
    </xf>
    <xf numFmtId="0" fontId="19" fillId="0" borderId="0" xfId="0" applyFont="1" applyAlignment="1">
      <alignment horizontal="center"/>
    </xf>
    <xf numFmtId="44" fontId="16" fillId="3" borderId="29" xfId="0" applyNumberFormat="1" applyFont="1" applyFill="1" applyBorder="1" applyAlignment="1">
      <alignment wrapText="1"/>
    </xf>
    <xf numFmtId="44" fontId="16" fillId="3" borderId="8" xfId="0" applyNumberFormat="1" applyFont="1" applyFill="1" applyBorder="1" applyAlignment="1">
      <alignment wrapText="1"/>
    </xf>
    <xf numFmtId="44" fontId="1" fillId="0" borderId="37" xfId="0" applyNumberFormat="1" applyFont="1" applyBorder="1" applyAlignment="1">
      <alignment horizontal="left"/>
    </xf>
    <xf numFmtId="44" fontId="16" fillId="3" borderId="30" xfId="0" applyNumberFormat="1" applyFont="1" applyFill="1" applyBorder="1" applyAlignment="1">
      <alignment wrapText="1"/>
    </xf>
    <xf numFmtId="0" fontId="21" fillId="0" borderId="8" xfId="0" applyFont="1" applyBorder="1"/>
    <xf numFmtId="44" fontId="7" fillId="8" borderId="24" xfId="0" applyNumberFormat="1" applyFont="1" applyFill="1" applyBorder="1"/>
    <xf numFmtId="14" fontId="2" fillId="0" borderId="0" xfId="0" applyNumberFormat="1" applyFont="1" applyAlignment="1">
      <alignment horizontal="left"/>
    </xf>
    <xf numFmtId="44" fontId="7" fillId="8" borderId="29" xfId="0" applyNumberFormat="1" applyFont="1" applyFill="1" applyBorder="1"/>
    <xf numFmtId="44" fontId="7" fillId="8" borderId="8" xfId="0" applyNumberFormat="1" applyFont="1" applyFill="1" applyBorder="1"/>
    <xf numFmtId="44" fontId="7" fillId="8" borderId="30" xfId="0" applyNumberFormat="1" applyFont="1" applyFill="1" applyBorder="1"/>
    <xf numFmtId="0" fontId="0" fillId="0" borderId="8" xfId="0" applyBorder="1"/>
    <xf numFmtId="44" fontId="17" fillId="0" borderId="43" xfId="0" applyNumberFormat="1" applyFont="1" applyBorder="1" applyAlignment="1">
      <alignment horizontal="left"/>
    </xf>
    <xf numFmtId="44" fontId="0" fillId="3" borderId="8" xfId="0" applyNumberFormat="1" applyFill="1" applyBorder="1" applyAlignment="1">
      <alignment wrapText="1"/>
    </xf>
    <xf numFmtId="44" fontId="0" fillId="3" borderId="29" xfId="0" applyNumberFormat="1" applyFill="1" applyBorder="1" applyAlignment="1">
      <alignment wrapText="1"/>
    </xf>
    <xf numFmtId="44" fontId="0" fillId="3" borderId="30" xfId="0" applyNumberFormat="1" applyFill="1" applyBorder="1" applyAlignment="1">
      <alignment wrapText="1"/>
    </xf>
    <xf numFmtId="6" fontId="7" fillId="0" borderId="28" xfId="0" applyNumberFormat="1" applyFont="1" applyBorder="1" applyAlignment="1">
      <alignment horizontal="center" wrapText="1"/>
    </xf>
    <xf numFmtId="0" fontId="0" fillId="0" borderId="8" xfId="0" applyBorder="1" applyAlignment="1">
      <alignment horizontal="left"/>
    </xf>
    <xf numFmtId="44" fontId="1" fillId="9" borderId="2" xfId="0" applyNumberFormat="1" applyFont="1" applyFill="1" applyBorder="1" applyAlignment="1">
      <alignment horizontal="left"/>
    </xf>
    <xf numFmtId="44" fontId="7" fillId="6" borderId="8" xfId="0" applyNumberFormat="1" applyFont="1" applyFill="1" applyBorder="1" applyAlignment="1">
      <alignment wrapText="1"/>
    </xf>
    <xf numFmtId="44" fontId="7" fillId="6" borderId="24" xfId="0" applyNumberFormat="1" applyFont="1" applyFill="1" applyBorder="1" applyAlignment="1">
      <alignment wrapText="1"/>
    </xf>
    <xf numFmtId="44" fontId="7" fillId="6" borderId="29" xfId="0" applyNumberFormat="1" applyFont="1" applyFill="1" applyBorder="1" applyAlignment="1">
      <alignment wrapText="1"/>
    </xf>
    <xf numFmtId="0" fontId="1" fillId="9" borderId="44" xfId="0" applyFont="1" applyFill="1" applyBorder="1" applyAlignment="1">
      <alignment horizontal="left"/>
    </xf>
    <xf numFmtId="0" fontId="1" fillId="9" borderId="45" xfId="0" applyFont="1" applyFill="1" applyBorder="1" applyAlignment="1">
      <alignment horizontal="left"/>
    </xf>
    <xf numFmtId="44" fontId="1" fillId="9" borderId="46" xfId="0" applyNumberFormat="1" applyFont="1" applyFill="1" applyBorder="1" applyAlignment="1">
      <alignment horizontal="left"/>
    </xf>
    <xf numFmtId="44" fontId="7" fillId="6" borderId="30" xfId="0" applyNumberFormat="1" applyFont="1" applyFill="1" applyBorder="1" applyAlignment="1">
      <alignment wrapText="1"/>
    </xf>
    <xf numFmtId="165" fontId="2" fillId="9" borderId="3" xfId="0" applyNumberFormat="1" applyFont="1" applyFill="1" applyBorder="1" applyAlignment="1">
      <alignment horizontal="left"/>
    </xf>
    <xf numFmtId="14" fontId="2" fillId="9" borderId="5" xfId="0" applyNumberFormat="1" applyFont="1" applyFill="1" applyBorder="1" applyAlignment="1">
      <alignment horizontal="center"/>
    </xf>
    <xf numFmtId="0" fontId="2" fillId="9" borderId="5" xfId="0" applyFont="1" applyFill="1" applyBorder="1" applyAlignment="1">
      <alignment horizontal="left" wrapText="1"/>
    </xf>
    <xf numFmtId="44" fontId="17" fillId="9" borderId="10" xfId="0" applyNumberFormat="1" applyFont="1" applyFill="1" applyBorder="1" applyAlignment="1">
      <alignment horizontal="left"/>
    </xf>
    <xf numFmtId="0" fontId="22" fillId="0" borderId="8" xfId="0" applyFont="1" applyBorder="1" applyAlignment="1">
      <alignment horizontal="left"/>
    </xf>
    <xf numFmtId="14" fontId="2" fillId="9" borderId="3" xfId="0" applyNumberFormat="1" applyFont="1" applyFill="1" applyBorder="1" applyAlignment="1">
      <alignment horizontal="left"/>
    </xf>
    <xf numFmtId="0" fontId="3" fillId="0" borderId="8" xfId="0" applyFont="1" applyBorder="1"/>
    <xf numFmtId="44" fontId="7" fillId="0" borderId="28" xfId="0" applyNumberFormat="1" applyFont="1" applyBorder="1" applyAlignment="1">
      <alignment horizontal="center" wrapText="1"/>
    </xf>
    <xf numFmtId="44" fontId="1" fillId="9" borderId="47" xfId="0" applyNumberFormat="1" applyFont="1" applyFill="1" applyBorder="1" applyAlignment="1">
      <alignment horizontal="left"/>
    </xf>
    <xf numFmtId="44" fontId="23" fillId="8" borderId="24" xfId="0" applyNumberFormat="1" applyFont="1" applyFill="1" applyBorder="1" applyAlignment="1">
      <alignment wrapText="1"/>
    </xf>
    <xf numFmtId="0" fontId="2" fillId="0" borderId="0" xfId="0" applyFont="1" applyAlignment="1">
      <alignment horizontal="left" wrapText="1"/>
    </xf>
    <xf numFmtId="44" fontId="23" fillId="8" borderId="29" xfId="0" applyNumberFormat="1" applyFont="1" applyFill="1" applyBorder="1" applyAlignment="1">
      <alignment wrapText="1"/>
    </xf>
    <xf numFmtId="44" fontId="23" fillId="8" borderId="8" xfId="0" applyNumberFormat="1" applyFont="1" applyFill="1" applyBorder="1" applyAlignment="1">
      <alignment wrapText="1"/>
    </xf>
    <xf numFmtId="44" fontId="23" fillId="8" borderId="30" xfId="0" applyNumberFormat="1" applyFont="1" applyFill="1" applyBorder="1" applyAlignment="1">
      <alignment wrapText="1"/>
    </xf>
    <xf numFmtId="44" fontId="24" fillId="0" borderId="0" xfId="0" applyNumberFormat="1" applyFont="1" applyAlignment="1">
      <alignment horizontal="left"/>
    </xf>
    <xf numFmtId="44" fontId="3" fillId="3" borderId="24" xfId="0" applyNumberFormat="1" applyFont="1" applyFill="1" applyBorder="1"/>
    <xf numFmtId="165" fontId="2" fillId="0" borderId="5" xfId="0" applyNumberFormat="1" applyFont="1" applyBorder="1"/>
    <xf numFmtId="44" fontId="0" fillId="3" borderId="29" xfId="0" applyNumberFormat="1" applyFill="1" applyBorder="1"/>
    <xf numFmtId="44" fontId="0" fillId="3" borderId="8" xfId="0" applyNumberFormat="1" applyFill="1" applyBorder="1"/>
    <xf numFmtId="44" fontId="25" fillId="3" borderId="8" xfId="0" applyNumberFormat="1" applyFont="1" applyFill="1" applyBorder="1"/>
    <xf numFmtId="165" fontId="2" fillId="0" borderId="48" xfId="0" applyNumberFormat="1" applyFont="1" applyBorder="1" applyAlignment="1">
      <alignment horizontal="left"/>
    </xf>
    <xf numFmtId="165" fontId="2" fillId="0" borderId="49" xfId="0" applyNumberFormat="1" applyFont="1" applyBorder="1"/>
    <xf numFmtId="0" fontId="2" fillId="0" borderId="49" xfId="0" applyFont="1" applyBorder="1" applyAlignment="1">
      <alignment wrapText="1"/>
    </xf>
    <xf numFmtId="44" fontId="2" fillId="0" borderId="50" xfId="0" applyNumberFormat="1" applyFont="1" applyBorder="1" applyAlignment="1">
      <alignment horizontal="left"/>
    </xf>
    <xf numFmtId="44" fontId="0" fillId="3" borderId="30" xfId="0" applyNumberFormat="1" applyFill="1" applyBorder="1"/>
    <xf numFmtId="44" fontId="26" fillId="0" borderId="28" xfId="0" applyNumberFormat="1" applyFont="1" applyBorder="1" applyAlignment="1">
      <alignment horizontal="center" wrapText="1"/>
    </xf>
    <xf numFmtId="44" fontId="16" fillId="6" borderId="8" xfId="0" applyNumberFormat="1" applyFont="1" applyFill="1" applyBorder="1"/>
    <xf numFmtId="44" fontId="16" fillId="6" borderId="24" xfId="0" applyNumberFormat="1" applyFont="1" applyFill="1" applyBorder="1"/>
    <xf numFmtId="0" fontId="1" fillId="0" borderId="0" xfId="0" applyFont="1" applyAlignment="1">
      <alignment horizontal="left" wrapText="1"/>
    </xf>
    <xf numFmtId="44" fontId="16" fillId="6" borderId="29" xfId="0" applyNumberFormat="1" applyFont="1" applyFill="1" applyBorder="1"/>
    <xf numFmtId="44" fontId="16" fillId="6" borderId="30" xfId="0" applyNumberFormat="1" applyFont="1" applyFill="1" applyBorder="1"/>
    <xf numFmtId="14" fontId="2" fillId="0" borderId="3" xfId="0" applyNumberFormat="1" applyFont="1" applyBorder="1" applyAlignment="1">
      <alignment horizontal="left"/>
    </xf>
    <xf numFmtId="0" fontId="2" fillId="0" borderId="5" xfId="0" applyFont="1" applyBorder="1"/>
    <xf numFmtId="44" fontId="16" fillId="8" borderId="24" xfId="0" applyNumberFormat="1" applyFont="1" applyFill="1" applyBorder="1"/>
    <xf numFmtId="44" fontId="16" fillId="8" borderId="29" xfId="0" applyNumberFormat="1" applyFont="1" applyFill="1" applyBorder="1"/>
    <xf numFmtId="44" fontId="16" fillId="8" borderId="8" xfId="0" applyNumberFormat="1" applyFont="1" applyFill="1" applyBorder="1"/>
    <xf numFmtId="44" fontId="17" fillId="0" borderId="10" xfId="0" applyNumberFormat="1" applyFont="1" applyBorder="1" applyAlignment="1">
      <alignment horizontal="left"/>
    </xf>
    <xf numFmtId="44" fontId="16" fillId="8" borderId="30" xfId="0" applyNumberFormat="1" applyFont="1" applyFill="1" applyBorder="1"/>
    <xf numFmtId="0" fontId="0" fillId="0" borderId="8" xfId="0" applyBorder="1" applyAlignment="1">
      <alignment horizontal="left" vertical="top"/>
    </xf>
    <xf numFmtId="44" fontId="3" fillId="3" borderId="8" xfId="0" applyNumberFormat="1" applyFont="1" applyFill="1" applyBorder="1" applyAlignment="1">
      <alignment vertical="top" wrapText="1"/>
    </xf>
    <xf numFmtId="44" fontId="1" fillId="0" borderId="41" xfId="0" applyNumberFormat="1" applyFont="1" applyBorder="1" applyAlignment="1">
      <alignment horizontal="left"/>
    </xf>
    <xf numFmtId="44" fontId="0" fillId="3" borderId="29" xfId="0" applyNumberFormat="1" applyFill="1" applyBorder="1" applyAlignment="1">
      <alignment vertical="top" wrapText="1"/>
    </xf>
    <xf numFmtId="44" fontId="0" fillId="3" borderId="8" xfId="0" applyNumberFormat="1" applyFill="1" applyBorder="1" applyAlignment="1">
      <alignment vertical="top" wrapText="1"/>
    </xf>
    <xf numFmtId="44" fontId="0" fillId="3" borderId="30" xfId="0" applyNumberFormat="1" applyFill="1" applyBorder="1" applyAlignment="1">
      <alignment vertical="top" wrapText="1"/>
    </xf>
    <xf numFmtId="0" fontId="7" fillId="0" borderId="2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left" vertical="top"/>
    </xf>
    <xf numFmtId="44" fontId="3" fillId="3" borderId="29" xfId="0" applyNumberFormat="1" applyFont="1" applyFill="1" applyBorder="1" applyAlignment="1">
      <alignment vertical="top" wrapText="1"/>
    </xf>
    <xf numFmtId="44" fontId="3" fillId="3" borderId="30" xfId="0" applyNumberFormat="1" applyFont="1" applyFill="1" applyBorder="1" applyAlignment="1">
      <alignment vertical="top" wrapText="1"/>
    </xf>
    <xf numFmtId="0" fontId="26" fillId="0" borderId="28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3" fillId="0" borderId="8" xfId="0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28" fillId="6" borderId="8" xfId="0" applyFont="1" applyFill="1" applyBorder="1"/>
    <xf numFmtId="0" fontId="2" fillId="0" borderId="15" xfId="0" applyFont="1" applyBorder="1"/>
    <xf numFmtId="44" fontId="28" fillId="6" borderId="8" xfId="0" applyNumberFormat="1" applyFont="1" applyFill="1" applyBorder="1"/>
    <xf numFmtId="44" fontId="1" fillId="0" borderId="33" xfId="0" applyNumberFormat="1" applyFont="1" applyBorder="1" applyAlignment="1">
      <alignment horizontal="left"/>
    </xf>
    <xf numFmtId="44" fontId="28" fillId="6" borderId="24" xfId="0" applyNumberFormat="1" applyFont="1" applyFill="1" applyBorder="1"/>
    <xf numFmtId="44" fontId="2" fillId="0" borderId="0" xfId="0" applyNumberFormat="1" applyFont="1"/>
    <xf numFmtId="44" fontId="28" fillId="6" borderId="29" xfId="0" applyNumberFormat="1" applyFont="1" applyFill="1" applyBorder="1"/>
    <xf numFmtId="0" fontId="1" fillId="0" borderId="29" xfId="0" applyFont="1" applyBorder="1" applyAlignment="1">
      <alignment horizontal="left"/>
    </xf>
    <xf numFmtId="0" fontId="2" fillId="0" borderId="28" xfId="0" applyFont="1" applyBorder="1"/>
    <xf numFmtId="44" fontId="28" fillId="6" borderId="30" xfId="0" applyNumberFormat="1" applyFont="1" applyFill="1" applyBorder="1"/>
    <xf numFmtId="44" fontId="1" fillId="0" borderId="30" xfId="0" applyNumberFormat="1" applyFont="1" applyBorder="1" applyAlignment="1">
      <alignment horizontal="left"/>
    </xf>
    <xf numFmtId="0" fontId="1" fillId="0" borderId="34" xfId="0" applyFont="1" applyBorder="1" applyAlignment="1">
      <alignment horizontal="left"/>
    </xf>
    <xf numFmtId="0" fontId="2" fillId="0" borderId="52" xfId="0" applyFont="1" applyBorder="1"/>
    <xf numFmtId="0" fontId="14" fillId="4" borderId="8" xfId="0" applyFont="1" applyFill="1" applyBorder="1"/>
    <xf numFmtId="44" fontId="16" fillId="5" borderId="24" xfId="0" applyNumberFormat="1" applyFont="1" applyFill="1" applyBorder="1"/>
    <xf numFmtId="44" fontId="16" fillId="5" borderId="29" xfId="0" applyNumberFormat="1" applyFont="1" applyFill="1" applyBorder="1"/>
    <xf numFmtId="44" fontId="16" fillId="5" borderId="8" xfId="0" applyNumberFormat="1" applyFont="1" applyFill="1" applyBorder="1"/>
    <xf numFmtId="44" fontId="16" fillId="5" borderId="30" xfId="0" applyNumberFormat="1" applyFont="1" applyFill="1" applyBorder="1"/>
    <xf numFmtId="0" fontId="2" fillId="0" borderId="53" xfId="0" applyFont="1" applyBorder="1" applyAlignment="1">
      <alignment wrapText="1"/>
    </xf>
    <xf numFmtId="0" fontId="14" fillId="0" borderId="8" xfId="0" applyFont="1" applyBorder="1"/>
    <xf numFmtId="44" fontId="1" fillId="0" borderId="54" xfId="0" applyNumberFormat="1" applyFont="1" applyBorder="1" applyAlignment="1">
      <alignment horizontal="left"/>
    </xf>
    <xf numFmtId="0" fontId="29" fillId="0" borderId="8" xfId="0" applyFont="1" applyBorder="1"/>
    <xf numFmtId="0" fontId="2" fillId="0" borderId="39" xfId="0" applyFont="1" applyBorder="1"/>
    <xf numFmtId="44" fontId="1" fillId="0" borderId="55" xfId="0" applyNumberFormat="1" applyFont="1" applyBorder="1" applyAlignment="1">
      <alignment horizontal="left"/>
    </xf>
    <xf numFmtId="44" fontId="3" fillId="3" borderId="29" xfId="0" applyNumberFormat="1" applyFont="1" applyFill="1" applyBorder="1"/>
    <xf numFmtId="44" fontId="3" fillId="3" borderId="30" xfId="0" applyNumberFormat="1" applyFont="1" applyFill="1" applyBorder="1"/>
    <xf numFmtId="0" fontId="2" fillId="0" borderId="0" xfId="0" applyFont="1" applyAlignment="1">
      <alignment wrapText="1"/>
    </xf>
    <xf numFmtId="0" fontId="26" fillId="0" borderId="28" xfId="0" applyFont="1" applyBorder="1" applyAlignment="1">
      <alignment horizontal="center"/>
    </xf>
    <xf numFmtId="0" fontId="30" fillId="0" borderId="28" xfId="0" applyFont="1" applyBorder="1" applyAlignment="1">
      <alignment horizontal="center" wrapText="1"/>
    </xf>
    <xf numFmtId="0" fontId="3" fillId="6" borderId="8" xfId="0" applyFont="1" applyFill="1" applyBorder="1"/>
    <xf numFmtId="0" fontId="3" fillId="6" borderId="8" xfId="0" applyFont="1" applyFill="1" applyBorder="1" applyAlignment="1">
      <alignment vertical="top"/>
    </xf>
    <xf numFmtId="0" fontId="3" fillId="6" borderId="8" xfId="0" applyFont="1" applyFill="1" applyBorder="1" applyAlignment="1">
      <alignment horizontal="left"/>
    </xf>
    <xf numFmtId="0" fontId="26" fillId="0" borderId="28" xfId="0" applyFont="1" applyBorder="1" applyAlignment="1">
      <alignment horizontal="center" wrapText="1"/>
    </xf>
    <xf numFmtId="44" fontId="3" fillId="8" borderId="8" xfId="0" applyNumberFormat="1" applyFont="1" applyFill="1" applyBorder="1" applyAlignment="1">
      <alignment wrapText="1"/>
    </xf>
    <xf numFmtId="44" fontId="3" fillId="8" borderId="24" xfId="0" applyNumberFormat="1" applyFont="1" applyFill="1" applyBorder="1" applyAlignment="1">
      <alignment wrapText="1"/>
    </xf>
    <xf numFmtId="0" fontId="0" fillId="0" borderId="28" xfId="0" applyBorder="1" applyAlignment="1">
      <alignment horizontal="center" wrapText="1"/>
    </xf>
    <xf numFmtId="44" fontId="16" fillId="3" borderId="24" xfId="0" applyNumberFormat="1" applyFont="1" applyFill="1" applyBorder="1"/>
    <xf numFmtId="44" fontId="16" fillId="3" borderId="29" xfId="0" applyNumberFormat="1" applyFont="1" applyFill="1" applyBorder="1"/>
    <xf numFmtId="44" fontId="16" fillId="3" borderId="8" xfId="0" applyNumberFormat="1" applyFont="1" applyFill="1" applyBorder="1"/>
    <xf numFmtId="44" fontId="16" fillId="3" borderId="30" xfId="0" applyNumberFormat="1" applyFont="1" applyFill="1" applyBorder="1"/>
    <xf numFmtId="44" fontId="3" fillId="3" borderId="24" xfId="0" applyNumberFormat="1" applyFont="1" applyFill="1" applyBorder="1" applyAlignment="1">
      <alignment vertical="top" wrapText="1"/>
    </xf>
    <xf numFmtId="0" fontId="16" fillId="0" borderId="28" xfId="0" applyFont="1" applyBorder="1" applyAlignment="1">
      <alignment horizontal="center" vertical="top" wrapText="1"/>
    </xf>
    <xf numFmtId="0" fontId="16" fillId="0" borderId="8" xfId="0" applyFont="1" applyBorder="1" applyAlignment="1">
      <alignment vertical="top"/>
    </xf>
    <xf numFmtId="0" fontId="16" fillId="0" borderId="28" xfId="0" applyFont="1" applyBorder="1" applyAlignment="1">
      <alignment horizontal="center" wrapText="1"/>
    </xf>
    <xf numFmtId="0" fontId="2" fillId="4" borderId="8" xfId="0" applyFont="1" applyFill="1" applyBorder="1"/>
    <xf numFmtId="0" fontId="16" fillId="4" borderId="53" xfId="0" applyFont="1" applyFill="1" applyBorder="1" applyAlignment="1">
      <alignment horizontal="center"/>
    </xf>
    <xf numFmtId="44" fontId="16" fillId="3" borderId="53" xfId="0" applyNumberFormat="1" applyFont="1" applyFill="1" applyBorder="1"/>
    <xf numFmtId="44" fontId="16" fillId="3" borderId="56" xfId="0" applyNumberFormat="1" applyFont="1" applyFill="1" applyBorder="1"/>
    <xf numFmtId="44" fontId="16" fillId="3" borderId="57" xfId="0" applyNumberFormat="1" applyFont="1" applyFill="1" applyBorder="1"/>
    <xf numFmtId="44" fontId="16" fillId="3" borderId="58" xfId="0" applyNumberFormat="1" applyFont="1" applyFill="1" applyBorder="1"/>
    <xf numFmtId="44" fontId="16" fillId="3" borderId="41" xfId="0" applyNumberFormat="1" applyFont="1" applyFill="1" applyBorder="1"/>
    <xf numFmtId="0" fontId="3" fillId="3" borderId="12" xfId="0" applyFont="1" applyFill="1" applyBorder="1"/>
    <xf numFmtId="0" fontId="7" fillId="0" borderId="0" xfId="0" applyFont="1" applyAlignment="1">
      <alignment horizontal="center" wrapText="1"/>
    </xf>
    <xf numFmtId="0" fontId="16" fillId="0" borderId="0" xfId="0" applyFont="1"/>
    <xf numFmtId="0" fontId="31" fillId="0" borderId="0" xfId="0" applyFont="1"/>
    <xf numFmtId="0" fontId="3" fillId="0" borderId="0" xfId="0" applyFont="1" applyAlignment="1">
      <alignment vertical="top"/>
    </xf>
    <xf numFmtId="0" fontId="3" fillId="3" borderId="12" xfId="0" applyFont="1" applyFill="1" applyBorder="1" applyAlignment="1">
      <alignment vertical="top"/>
    </xf>
    <xf numFmtId="0" fontId="32" fillId="0" borderId="0" xfId="0" applyFont="1"/>
    <xf numFmtId="165" fontId="2" fillId="0" borderId="5" xfId="0" applyNumberFormat="1" applyFont="1" applyBorder="1" applyAlignment="1">
      <alignment horizontal="left"/>
    </xf>
    <xf numFmtId="14" fontId="2" fillId="0" borderId="5" xfId="0" applyNumberFormat="1" applyFont="1" applyBorder="1" applyAlignment="1">
      <alignment horizontal="left" wrapText="1"/>
    </xf>
    <xf numFmtId="165" fontId="2" fillId="0" borderId="8" xfId="0" applyNumberFormat="1" applyFont="1" applyBorder="1"/>
    <xf numFmtId="14" fontId="2" fillId="0" borderId="8" xfId="0" applyNumberFormat="1" applyFont="1" applyBorder="1" applyAlignment="1">
      <alignment horizontal="left" wrapText="1"/>
    </xf>
    <xf numFmtId="0" fontId="2" fillId="0" borderId="8" xfId="0" applyFont="1" applyBorder="1" applyAlignment="1">
      <alignment wrapText="1"/>
    </xf>
    <xf numFmtId="44" fontId="2" fillId="0" borderId="30" xfId="0" applyNumberFormat="1" applyFont="1" applyBorder="1" applyAlignment="1">
      <alignment horizontal="left"/>
    </xf>
    <xf numFmtId="0" fontId="33" fillId="0" borderId="0" xfId="0" applyFont="1"/>
    <xf numFmtId="0" fontId="1" fillId="0" borderId="59" xfId="0" applyFont="1" applyBorder="1" applyAlignment="1">
      <alignment horizontal="left"/>
    </xf>
    <xf numFmtId="0" fontId="1" fillId="0" borderId="60" xfId="0" applyFont="1" applyBorder="1" applyAlignment="1">
      <alignment horizontal="left"/>
    </xf>
    <xf numFmtId="0" fontId="2" fillId="0" borderId="60" xfId="0" applyFont="1" applyBorder="1" applyAlignment="1">
      <alignment wrapText="1"/>
    </xf>
    <xf numFmtId="165" fontId="2" fillId="0" borderId="13" xfId="0" applyNumberFormat="1" applyFont="1" applyBorder="1" applyAlignment="1">
      <alignment horizontal="left"/>
    </xf>
    <xf numFmtId="0" fontId="1" fillId="0" borderId="61" xfId="0" applyFont="1" applyBorder="1" applyAlignment="1">
      <alignment horizontal="left"/>
    </xf>
    <xf numFmtId="0" fontId="1" fillId="0" borderId="22" xfId="0" applyFont="1" applyBorder="1"/>
    <xf numFmtId="0" fontId="2" fillId="0" borderId="58" xfId="0" applyFont="1" applyBorder="1"/>
    <xf numFmtId="165" fontId="2" fillId="0" borderId="61" xfId="0" applyNumberFormat="1" applyFont="1" applyBorder="1" applyAlignment="1">
      <alignment horizontal="left"/>
    </xf>
    <xf numFmtId="165" fontId="2" fillId="0" borderId="58" xfId="0" applyNumberFormat="1" applyFont="1" applyBorder="1" applyAlignment="1">
      <alignment horizontal="left"/>
    </xf>
    <xf numFmtId="8" fontId="2" fillId="0" borderId="41" xfId="0" applyNumberFormat="1" applyFont="1" applyBorder="1"/>
    <xf numFmtId="14" fontId="2" fillId="0" borderId="8" xfId="0" applyNumberFormat="1" applyFont="1" applyBorder="1" applyAlignment="1">
      <alignment horizontal="left"/>
    </xf>
    <xf numFmtId="0" fontId="2" fillId="0" borderId="21" xfId="0" applyFont="1" applyBorder="1"/>
    <xf numFmtId="14" fontId="1" fillId="0" borderId="61" xfId="0" applyNumberFormat="1" applyFont="1" applyBorder="1" applyAlignment="1">
      <alignment horizontal="left"/>
    </xf>
    <xf numFmtId="0" fontId="2" fillId="0" borderId="62" xfId="0" applyFont="1" applyBorder="1"/>
    <xf numFmtId="44" fontId="2" fillId="0" borderId="41" xfId="0" applyNumberFormat="1" applyFont="1" applyBorder="1" applyAlignment="1">
      <alignment horizontal="left"/>
    </xf>
    <xf numFmtId="14" fontId="2" fillId="0" borderId="63" xfId="0" applyNumberFormat="1" applyFont="1" applyBorder="1" applyAlignment="1">
      <alignment horizontal="left"/>
    </xf>
    <xf numFmtId="0" fontId="2" fillId="0" borderId="64" xfId="0" applyFont="1" applyBorder="1"/>
    <xf numFmtId="44" fontId="17" fillId="0" borderId="50" xfId="0" applyNumberFormat="1" applyFont="1" applyBorder="1" applyAlignment="1">
      <alignment horizontal="left"/>
    </xf>
    <xf numFmtId="44" fontId="17" fillId="0" borderId="8" xfId="0" applyNumberFormat="1" applyFont="1" applyBorder="1" applyAlignment="1">
      <alignment horizontal="left"/>
    </xf>
    <xf numFmtId="44" fontId="1" fillId="0" borderId="65" xfId="0" applyNumberFormat="1" applyFont="1" applyBorder="1" applyAlignment="1">
      <alignment horizontal="left"/>
    </xf>
    <xf numFmtId="0" fontId="34" fillId="0" borderId="0" xfId="0" applyFont="1"/>
    <xf numFmtId="44" fontId="3" fillId="0" borderId="0" xfId="0" applyNumberFormat="1" applyFont="1" applyAlignment="1">
      <alignment horizontal="left"/>
    </xf>
    <xf numFmtId="166" fontId="34" fillId="0" borderId="0" xfId="0" applyNumberFormat="1" applyFont="1"/>
    <xf numFmtId="44" fontId="17" fillId="0" borderId="13" xfId="0" applyNumberFormat="1" applyFont="1" applyBorder="1" applyAlignment="1">
      <alignment horizontal="left"/>
    </xf>
    <xf numFmtId="22" fontId="34" fillId="0" borderId="0" xfId="0" applyNumberFormat="1" applyFont="1"/>
    <xf numFmtId="9" fontId="3" fillId="0" borderId="0" xfId="0" applyNumberFormat="1" applyFont="1"/>
    <xf numFmtId="165" fontId="2" fillId="0" borderId="58" xfId="0" applyNumberFormat="1" applyFont="1" applyBorder="1"/>
    <xf numFmtId="14" fontId="2" fillId="0" borderId="58" xfId="0" applyNumberFormat="1" applyFont="1" applyBorder="1" applyAlignment="1">
      <alignment horizontal="left" wrapText="1"/>
    </xf>
    <xf numFmtId="0" fontId="1" fillId="0" borderId="66" xfId="0" applyFont="1" applyBorder="1" applyAlignment="1">
      <alignment horizontal="left"/>
    </xf>
    <xf numFmtId="0" fontId="1" fillId="0" borderId="62" xfId="0" applyFont="1" applyBorder="1" applyAlignment="1">
      <alignment horizontal="left"/>
    </xf>
    <xf numFmtId="0" fontId="2" fillId="0" borderId="62" xfId="0" applyFont="1" applyBorder="1" applyAlignment="1">
      <alignment wrapText="1"/>
    </xf>
    <xf numFmtId="165" fontId="2" fillId="0" borderId="63" xfId="0" applyNumberFormat="1" applyFont="1" applyBorder="1" applyAlignment="1">
      <alignment horizontal="left"/>
    </xf>
    <xf numFmtId="165" fontId="2" fillId="0" borderId="64" xfId="0" applyNumberFormat="1" applyFont="1" applyBorder="1" applyAlignment="1">
      <alignment horizontal="left"/>
    </xf>
    <xf numFmtId="44" fontId="17" fillId="0" borderId="67" xfId="0" applyNumberFormat="1" applyFont="1" applyBorder="1" applyAlignment="1">
      <alignment horizontal="left"/>
    </xf>
    <xf numFmtId="0" fontId="2" fillId="0" borderId="68" xfId="0" applyFont="1" applyBorder="1"/>
    <xf numFmtId="0" fontId="1" fillId="0" borderId="69" xfId="0" applyFont="1" applyBorder="1"/>
    <xf numFmtId="0" fontId="2" fillId="0" borderId="70" xfId="0" applyFont="1" applyBorder="1"/>
    <xf numFmtId="44" fontId="1" fillId="0" borderId="71" xfId="0" applyNumberFormat="1" applyFont="1" applyBorder="1" applyAlignment="1">
      <alignment horizontal="left"/>
    </xf>
    <xf numFmtId="14" fontId="2" fillId="0" borderId="5" xfId="0" applyNumberFormat="1" applyFont="1" applyBorder="1" applyAlignment="1">
      <alignment horizontal="left"/>
    </xf>
    <xf numFmtId="0" fontId="2" fillId="0" borderId="5" xfId="0" applyFont="1" applyBorder="1" applyAlignment="1">
      <alignment horizontal="left" wrapText="1"/>
    </xf>
    <xf numFmtId="44" fontId="17" fillId="0" borderId="41" xfId="0" applyNumberFormat="1" applyFont="1" applyBorder="1" applyAlignment="1">
      <alignment horizontal="left"/>
    </xf>
    <xf numFmtId="14" fontId="2" fillId="9" borderId="8" xfId="0" applyNumberFormat="1" applyFont="1" applyFill="1" applyBorder="1" applyAlignment="1">
      <alignment horizontal="left"/>
    </xf>
    <xf numFmtId="0" fontId="2" fillId="9" borderId="8" xfId="0" applyFont="1" applyFill="1" applyBorder="1" applyAlignment="1">
      <alignment horizontal="left" wrapText="1"/>
    </xf>
    <xf numFmtId="44" fontId="17" fillId="9" borderId="30" xfId="0" applyNumberFormat="1" applyFont="1" applyFill="1" applyBorder="1" applyAlignment="1">
      <alignment horizontal="left"/>
    </xf>
    <xf numFmtId="44" fontId="2" fillId="9" borderId="8" xfId="0" applyNumberFormat="1" applyFont="1" applyFill="1" applyBorder="1" applyAlignment="1">
      <alignment horizontal="left"/>
    </xf>
    <xf numFmtId="8" fontId="2" fillId="0" borderId="0" xfId="0" applyNumberFormat="1" applyFont="1"/>
    <xf numFmtId="44" fontId="2" fillId="0" borderId="10" xfId="0" applyNumberFormat="1" applyFont="1" applyBorder="1"/>
    <xf numFmtId="14" fontId="2" fillId="0" borderId="14" xfId="0" applyNumberFormat="1" applyFont="1" applyBorder="1" applyAlignment="1">
      <alignment horizontal="left"/>
    </xf>
    <xf numFmtId="44" fontId="2" fillId="0" borderId="33" xfId="0" applyNumberFormat="1" applyFont="1" applyBorder="1"/>
    <xf numFmtId="14" fontId="2" fillId="0" borderId="29" xfId="0" applyNumberFormat="1" applyFont="1" applyBorder="1" applyAlignment="1">
      <alignment horizontal="left"/>
    </xf>
    <xf numFmtId="44" fontId="2" fillId="0" borderId="30" xfId="0" applyNumberFormat="1" applyFont="1" applyBorder="1"/>
    <xf numFmtId="14" fontId="2" fillId="0" borderId="76" xfId="0" applyNumberFormat="1" applyFont="1" applyBorder="1" applyAlignment="1">
      <alignment horizontal="left"/>
    </xf>
    <xf numFmtId="0" fontId="2" fillId="0" borderId="77" xfId="0" applyFont="1" applyBorder="1"/>
    <xf numFmtId="14" fontId="2" fillId="0" borderId="0" xfId="0" applyNumberFormat="1" applyFont="1"/>
    <xf numFmtId="165" fontId="2" fillId="0" borderId="13" xfId="0" applyNumberFormat="1" applyFont="1" applyBorder="1"/>
    <xf numFmtId="0" fontId="2" fillId="0" borderId="13" xfId="0" applyFont="1" applyBorder="1" applyAlignment="1">
      <alignment wrapText="1"/>
    </xf>
    <xf numFmtId="44" fontId="2" fillId="0" borderId="33" xfId="0" applyNumberFormat="1" applyFont="1" applyBorder="1" applyAlignment="1">
      <alignment horizontal="left"/>
    </xf>
    <xf numFmtId="0" fontId="2" fillId="0" borderId="58" xfId="0" applyFont="1" applyBorder="1" applyAlignment="1">
      <alignment wrapText="1"/>
    </xf>
    <xf numFmtId="165" fontId="2" fillId="0" borderId="21" xfId="0" applyNumberFormat="1" applyFont="1" applyBorder="1" applyAlignment="1">
      <alignment horizontal="left"/>
    </xf>
    <xf numFmtId="0" fontId="2" fillId="0" borderId="2" xfId="0" applyFont="1" applyBorder="1"/>
    <xf numFmtId="14" fontId="2" fillId="9" borderId="79" xfId="0" applyNumberFormat="1" applyFont="1" applyFill="1" applyBorder="1" applyAlignment="1">
      <alignment horizontal="left"/>
    </xf>
    <xf numFmtId="14" fontId="2" fillId="9" borderId="29" xfId="0" applyNumberFormat="1" applyFont="1" applyFill="1" applyBorder="1" applyAlignment="1">
      <alignment horizontal="left"/>
    </xf>
    <xf numFmtId="14" fontId="2" fillId="9" borderId="31" xfId="0" applyNumberFormat="1" applyFont="1" applyFill="1" applyBorder="1" applyAlignment="1">
      <alignment horizontal="left"/>
    </xf>
    <xf numFmtId="44" fontId="2" fillId="9" borderId="41" xfId="0" applyNumberFormat="1" applyFont="1" applyFill="1" applyBorder="1" applyAlignment="1">
      <alignment horizontal="left"/>
    </xf>
    <xf numFmtId="44" fontId="1" fillId="9" borderId="30" xfId="0" applyNumberFormat="1" applyFont="1" applyFill="1" applyBorder="1" applyAlignment="1">
      <alignment horizontal="left"/>
    </xf>
    <xf numFmtId="44" fontId="1" fillId="0" borderId="80" xfId="0" applyNumberFormat="1" applyFont="1" applyBorder="1" applyAlignment="1">
      <alignment horizontal="left"/>
    </xf>
    <xf numFmtId="0" fontId="1" fillId="0" borderId="49" xfId="0" applyFont="1" applyBorder="1" applyAlignment="1">
      <alignment horizontal="left"/>
    </xf>
    <xf numFmtId="14" fontId="2" fillId="0" borderId="61" xfId="0" applyNumberFormat="1" applyFont="1" applyBorder="1" applyAlignment="1">
      <alignment horizontal="left"/>
    </xf>
    <xf numFmtId="0" fontId="35" fillId="0" borderId="39" xfId="0" applyFont="1" applyBorder="1" applyAlignment="1">
      <alignment horizontal="left"/>
    </xf>
    <xf numFmtId="44" fontId="2" fillId="0" borderId="41" xfId="0" applyNumberFormat="1" applyFont="1" applyBorder="1"/>
    <xf numFmtId="0" fontId="1" fillId="0" borderId="8" xfId="0" applyFont="1" applyBorder="1" applyAlignment="1">
      <alignment horizontal="left"/>
    </xf>
    <xf numFmtId="44" fontId="1" fillId="0" borderId="8" xfId="0" applyNumberFormat="1" applyFont="1" applyBorder="1" applyAlignment="1">
      <alignment horizontal="left"/>
    </xf>
    <xf numFmtId="14" fontId="2" fillId="0" borderId="68" xfId="0" applyNumberFormat="1" applyFont="1" applyBorder="1" applyAlignment="1">
      <alignment horizontal="left"/>
    </xf>
    <xf numFmtId="14" fontId="2" fillId="0" borderId="48" xfId="0" applyNumberFormat="1" applyFont="1" applyBorder="1" applyAlignment="1">
      <alignment horizontal="left"/>
    </xf>
    <xf numFmtId="0" fontId="2" fillId="0" borderId="49" xfId="0" applyFont="1" applyBorder="1"/>
    <xf numFmtId="0" fontId="2" fillId="0" borderId="81" xfId="0" applyFont="1" applyBorder="1"/>
    <xf numFmtId="44" fontId="1" fillId="0" borderId="49" xfId="0" applyNumberFormat="1" applyFont="1" applyBorder="1" applyAlignment="1">
      <alignment horizontal="left"/>
    </xf>
    <xf numFmtId="44" fontId="36" fillId="0" borderId="39" xfId="0" applyNumberFormat="1" applyFont="1" applyBorder="1" applyAlignment="1">
      <alignment horizontal="left"/>
    </xf>
    <xf numFmtId="44" fontId="17" fillId="0" borderId="0" xfId="0" applyNumberFormat="1" applyFont="1" applyAlignment="1">
      <alignment horizontal="left"/>
    </xf>
    <xf numFmtId="165" fontId="1" fillId="0" borderId="61" xfId="0" applyNumberFormat="1" applyFont="1" applyBorder="1" applyAlignment="1">
      <alignment horizontal="left"/>
    </xf>
    <xf numFmtId="0" fontId="1" fillId="0" borderId="82" xfId="0" applyFont="1" applyBorder="1" applyAlignment="1">
      <alignment horizontal="left"/>
    </xf>
    <xf numFmtId="0" fontId="1" fillId="0" borderId="49" xfId="0" applyFont="1" applyBorder="1"/>
    <xf numFmtId="0" fontId="2" fillId="0" borderId="23" xfId="0" applyFont="1" applyBorder="1"/>
    <xf numFmtId="14" fontId="2" fillId="9" borderId="83" xfId="0" applyNumberFormat="1" applyFont="1" applyFill="1" applyBorder="1" applyAlignment="1">
      <alignment horizontal="left"/>
    </xf>
    <xf numFmtId="14" fontId="2" fillId="9" borderId="84" xfId="0" applyNumberFormat="1" applyFont="1" applyFill="1" applyBorder="1" applyAlignment="1">
      <alignment horizontal="left"/>
    </xf>
    <xf numFmtId="0" fontId="2" fillId="9" borderId="85" xfId="0" applyFont="1" applyFill="1" applyBorder="1" applyAlignment="1">
      <alignment horizontal="left" wrapText="1"/>
    </xf>
    <xf numFmtId="44" fontId="17" fillId="9" borderId="86" xfId="0" applyNumberFormat="1" applyFont="1" applyFill="1" applyBorder="1" applyAlignment="1">
      <alignment horizontal="left"/>
    </xf>
    <xf numFmtId="0" fontId="2" fillId="0" borderId="6" xfId="0" applyFont="1" applyBorder="1"/>
    <xf numFmtId="44" fontId="17" fillId="0" borderId="2" xfId="0" applyNumberFormat="1" applyFont="1" applyBorder="1" applyAlignment="1">
      <alignment horizontal="left"/>
    </xf>
    <xf numFmtId="165" fontId="2" fillId="0" borderId="0" xfId="0" applyNumberFormat="1" applyFont="1" applyAlignment="1">
      <alignment horizontal="left"/>
    </xf>
    <xf numFmtId="165" fontId="2" fillId="0" borderId="0" xfId="0" applyNumberFormat="1" applyFont="1"/>
    <xf numFmtId="165" fontId="2" fillId="0" borderId="59" xfId="0" applyNumberFormat="1" applyFont="1" applyBorder="1" applyAlignment="1">
      <alignment horizontal="left"/>
    </xf>
    <xf numFmtId="165" fontId="2" fillId="0" borderId="60" xfId="0" applyNumberFormat="1" applyFont="1" applyBorder="1"/>
    <xf numFmtId="0" fontId="2" fillId="0" borderId="60" xfId="0" applyFont="1" applyBorder="1"/>
    <xf numFmtId="44" fontId="17" fillId="0" borderId="27" xfId="0" applyNumberFormat="1" applyFont="1" applyBorder="1" applyAlignment="1">
      <alignment horizontal="left"/>
    </xf>
    <xf numFmtId="165" fontId="2" fillId="0" borderId="78" xfId="0" applyNumberFormat="1" applyFont="1" applyBorder="1" applyAlignment="1">
      <alignment horizontal="left"/>
    </xf>
    <xf numFmtId="165" fontId="2" fillId="0" borderId="39" xfId="0" applyNumberFormat="1" applyFont="1" applyBorder="1"/>
    <xf numFmtId="0" fontId="2" fillId="0" borderId="39" xfId="0" applyFont="1" applyBorder="1" applyAlignment="1">
      <alignment wrapText="1"/>
    </xf>
    <xf numFmtId="44" fontId="17" fillId="0" borderId="55" xfId="0" applyNumberFormat="1" applyFont="1" applyBorder="1" applyAlignment="1">
      <alignment horizontal="left"/>
    </xf>
    <xf numFmtId="14" fontId="2" fillId="9" borderId="8" xfId="0" applyNumberFormat="1" applyFont="1" applyFill="1" applyBorder="1" applyAlignment="1">
      <alignment horizontal="center"/>
    </xf>
    <xf numFmtId="14" fontId="2" fillId="9" borderId="61" xfId="0" applyNumberFormat="1" applyFont="1" applyFill="1" applyBorder="1" applyAlignment="1">
      <alignment horizontal="left"/>
    </xf>
    <xf numFmtId="14" fontId="2" fillId="9" borderId="58" xfId="0" applyNumberFormat="1" applyFont="1" applyFill="1" applyBorder="1" applyAlignment="1">
      <alignment horizontal="center"/>
    </xf>
    <xf numFmtId="0" fontId="2" fillId="9" borderId="58" xfId="0" applyFont="1" applyFill="1" applyBorder="1" applyAlignment="1">
      <alignment horizontal="left" wrapText="1"/>
    </xf>
    <xf numFmtId="44" fontId="17" fillId="9" borderId="41" xfId="0" applyNumberFormat="1" applyFont="1" applyFill="1" applyBorder="1" applyAlignment="1">
      <alignment horizontal="left"/>
    </xf>
    <xf numFmtId="165" fontId="2" fillId="0" borderId="58" xfId="0" applyNumberFormat="1" applyFont="1" applyBorder="1" applyAlignment="1">
      <alignment horizontal="center"/>
    </xf>
    <xf numFmtId="14" fontId="2" fillId="9" borderId="44" xfId="0" applyNumberFormat="1" applyFont="1" applyFill="1" applyBorder="1" applyAlignment="1">
      <alignment horizontal="left"/>
    </xf>
    <xf numFmtId="0" fontId="2" fillId="9" borderId="45" xfId="0" applyFont="1" applyFill="1" applyBorder="1" applyAlignment="1">
      <alignment horizontal="center"/>
    </xf>
    <xf numFmtId="0" fontId="2" fillId="9" borderId="45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0" fontId="2" fillId="0" borderId="87" xfId="0" applyFont="1" applyBorder="1"/>
    <xf numFmtId="0" fontId="2" fillId="0" borderId="12" xfId="0" applyFont="1" applyBorder="1"/>
    <xf numFmtId="44" fontId="2" fillId="0" borderId="88" xfId="0" applyNumberFormat="1" applyFont="1" applyBorder="1" applyAlignment="1">
      <alignment horizontal="left"/>
    </xf>
    <xf numFmtId="165" fontId="41" fillId="0" borderId="90" xfId="0" applyNumberFormat="1" applyFont="1" applyBorder="1" applyAlignment="1">
      <alignment horizontal="left"/>
    </xf>
    <xf numFmtId="0" fontId="41" fillId="0" borderId="91" xfId="0" applyFont="1" applyBorder="1" applyAlignment="1">
      <alignment horizontal="center"/>
    </xf>
    <xf numFmtId="0" fontId="41" fillId="0" borderId="91" xfId="0" applyFont="1" applyBorder="1" applyAlignment="1">
      <alignment wrapText="1"/>
    </xf>
    <xf numFmtId="44" fontId="41" fillId="0" borderId="92" xfId="0" applyNumberFormat="1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4" fillId="0" borderId="12" xfId="0" applyFont="1" applyBorder="1"/>
    <xf numFmtId="44" fontId="1" fillId="0" borderId="12" xfId="0" applyNumberFormat="1" applyFont="1" applyBorder="1" applyAlignment="1">
      <alignment horizontal="left"/>
    </xf>
    <xf numFmtId="165" fontId="41" fillId="0" borderId="98" xfId="0" applyNumberFormat="1" applyFont="1" applyBorder="1" applyAlignment="1">
      <alignment horizontal="left"/>
    </xf>
    <xf numFmtId="0" fontId="41" fillId="0" borderId="99" xfId="0" applyFont="1" applyBorder="1" applyAlignment="1">
      <alignment horizontal="center"/>
    </xf>
    <xf numFmtId="0" fontId="41" fillId="0" borderId="99" xfId="0" applyFont="1" applyBorder="1" applyAlignment="1">
      <alignment wrapText="1"/>
    </xf>
    <xf numFmtId="44" fontId="41" fillId="0" borderId="100" xfId="0" applyNumberFormat="1" applyFont="1" applyBorder="1" applyAlignment="1">
      <alignment horizontal="left"/>
    </xf>
    <xf numFmtId="165" fontId="41" fillId="0" borderId="101" xfId="0" applyNumberFormat="1" applyFont="1" applyBorder="1" applyAlignment="1">
      <alignment horizontal="left"/>
    </xf>
    <xf numFmtId="0" fontId="41" fillId="0" borderId="102" xfId="0" applyFont="1" applyBorder="1" applyAlignment="1">
      <alignment horizontal="center"/>
    </xf>
    <xf numFmtId="0" fontId="41" fillId="0" borderId="102" xfId="0" applyFont="1" applyBorder="1" applyAlignment="1">
      <alignment wrapText="1"/>
    </xf>
    <xf numFmtId="44" fontId="41" fillId="0" borderId="103" xfId="0" applyNumberFormat="1" applyFont="1" applyBorder="1" applyAlignment="1">
      <alignment horizontal="left"/>
    </xf>
    <xf numFmtId="44" fontId="1" fillId="0" borderId="106" xfId="0" applyNumberFormat="1" applyFont="1" applyBorder="1" applyAlignment="1">
      <alignment horizontal="left"/>
    </xf>
    <xf numFmtId="0" fontId="5" fillId="0" borderId="87" xfId="0" applyFont="1" applyBorder="1" applyAlignment="1">
      <alignment horizontal="left"/>
    </xf>
    <xf numFmtId="0" fontId="5" fillId="0" borderId="90" xfId="0" applyFont="1" applyBorder="1" applyAlignment="1">
      <alignment horizontal="left"/>
    </xf>
    <xf numFmtId="0" fontId="5" fillId="0" borderId="91" xfId="0" applyFont="1" applyBorder="1" applyAlignment="1">
      <alignment horizontal="left"/>
    </xf>
    <xf numFmtId="0" fontId="2" fillId="0" borderId="91" xfId="0" applyFont="1" applyBorder="1"/>
    <xf numFmtId="44" fontId="2" fillId="0" borderId="92" xfId="0" applyNumberFormat="1" applyFont="1" applyBorder="1" applyAlignment="1">
      <alignment horizontal="left"/>
    </xf>
    <xf numFmtId="0" fontId="5" fillId="0" borderId="93" xfId="0" applyFont="1" applyBorder="1" applyAlignment="1">
      <alignment horizontal="left"/>
    </xf>
    <xf numFmtId="44" fontId="2" fillId="0" borderId="94" xfId="0" applyNumberFormat="1" applyFont="1" applyBorder="1" applyAlignment="1">
      <alignment horizontal="left"/>
    </xf>
    <xf numFmtId="0" fontId="5" fillId="0" borderId="101" xfId="0" applyFont="1" applyBorder="1" applyAlignment="1">
      <alignment horizontal="left"/>
    </xf>
    <xf numFmtId="0" fontId="5" fillId="0" borderId="102" xfId="0" applyFont="1" applyBorder="1" applyAlignment="1">
      <alignment horizontal="left"/>
    </xf>
    <xf numFmtId="0" fontId="2" fillId="0" borderId="102" xfId="0" applyFont="1" applyBorder="1"/>
    <xf numFmtId="44" fontId="2" fillId="0" borderId="103" xfId="0" applyNumberFormat="1" applyFont="1" applyBorder="1" applyAlignment="1">
      <alignment horizontal="left"/>
    </xf>
    <xf numFmtId="44" fontId="1" fillId="0" borderId="12" xfId="0" applyNumberFormat="1" applyFont="1" applyBorder="1" applyAlignment="1">
      <alignment horizontal="right"/>
    </xf>
    <xf numFmtId="0" fontId="1" fillId="0" borderId="90" xfId="0" applyFont="1" applyBorder="1" applyAlignment="1">
      <alignment horizontal="left"/>
    </xf>
    <xf numFmtId="0" fontId="4" fillId="0" borderId="87" xfId="0" applyFont="1" applyBorder="1"/>
    <xf numFmtId="0" fontId="4" fillId="0" borderId="91" xfId="0" applyFont="1" applyBorder="1"/>
    <xf numFmtId="44" fontId="1" fillId="0" borderId="92" xfId="0" applyNumberFormat="1" applyFont="1" applyBorder="1" applyAlignment="1">
      <alignment horizontal="left"/>
    </xf>
    <xf numFmtId="0" fontId="1" fillId="0" borderId="93" xfId="0" applyFont="1" applyBorder="1" applyAlignment="1">
      <alignment horizontal="left"/>
    </xf>
    <xf numFmtId="44" fontId="1" fillId="0" borderId="94" xfId="0" applyNumberFormat="1" applyFont="1" applyBorder="1" applyAlignment="1">
      <alignment horizontal="left"/>
    </xf>
    <xf numFmtId="44" fontId="1" fillId="0" borderId="55" xfId="1" applyFont="1" applyBorder="1" applyAlignment="1">
      <alignment horizontal="right"/>
    </xf>
    <xf numFmtId="0" fontId="42" fillId="0" borderId="0" xfId="0" applyFont="1" applyAlignment="1">
      <alignment horizontal="left"/>
    </xf>
    <xf numFmtId="44" fontId="42" fillId="12" borderId="89" xfId="0" applyNumberFormat="1" applyFont="1" applyFill="1" applyBorder="1" applyAlignment="1">
      <alignment horizontal="left"/>
    </xf>
    <xf numFmtId="44" fontId="42" fillId="10" borderId="89" xfId="0" applyNumberFormat="1" applyFont="1" applyFill="1" applyBorder="1" applyAlignment="1">
      <alignment horizontal="left"/>
    </xf>
    <xf numFmtId="44" fontId="42" fillId="14" borderId="37" xfId="0" applyNumberFormat="1" applyFont="1" applyFill="1" applyBorder="1" applyAlignment="1">
      <alignment horizontal="left"/>
    </xf>
    <xf numFmtId="0" fontId="37" fillId="0" borderId="91" xfId="0" applyFont="1" applyBorder="1"/>
    <xf numFmtId="44" fontId="37" fillId="0" borderId="92" xfId="0" applyNumberFormat="1" applyFont="1" applyBorder="1" applyAlignment="1">
      <alignment horizontal="left"/>
    </xf>
    <xf numFmtId="0" fontId="37" fillId="0" borderId="87" xfId="0" applyFont="1" applyBorder="1"/>
    <xf numFmtId="44" fontId="37" fillId="0" borderId="94" xfId="0" applyNumberFormat="1" applyFont="1" applyBorder="1" applyAlignment="1">
      <alignment horizontal="left"/>
    </xf>
    <xf numFmtId="0" fontId="37" fillId="0" borderId="102" xfId="0" applyFont="1" applyBorder="1"/>
    <xf numFmtId="44" fontId="37" fillId="0" borderId="103" xfId="0" applyNumberFormat="1" applyFont="1" applyBorder="1" applyAlignment="1">
      <alignment horizontal="left"/>
    </xf>
    <xf numFmtId="14" fontId="37" fillId="0" borderId="90" xfId="0" applyNumberFormat="1" applyFont="1" applyBorder="1" applyAlignment="1">
      <alignment horizontal="left"/>
    </xf>
    <xf numFmtId="0" fontId="37" fillId="0" borderId="91" xfId="0" applyFont="1" applyBorder="1" applyAlignment="1">
      <alignment horizontal="left"/>
    </xf>
    <xf numFmtId="0" fontId="37" fillId="0" borderId="87" xfId="0" applyFont="1" applyBorder="1" applyAlignment="1">
      <alignment horizontal="left"/>
    </xf>
    <xf numFmtId="0" fontId="37" fillId="0" borderId="102" xfId="0" applyFont="1" applyBorder="1" applyAlignment="1">
      <alignment horizontal="left"/>
    </xf>
    <xf numFmtId="14" fontId="37" fillId="0" borderId="93" xfId="0" applyNumberFormat="1" applyFont="1" applyBorder="1" applyAlignment="1">
      <alignment horizontal="left"/>
    </xf>
    <xf numFmtId="14" fontId="37" fillId="0" borderId="101" xfId="0" applyNumberFormat="1" applyFont="1" applyBorder="1" applyAlignment="1">
      <alignment horizontal="left"/>
    </xf>
    <xf numFmtId="44" fontId="38" fillId="0" borderId="12" xfId="0" applyNumberFormat="1" applyFont="1" applyBorder="1" applyAlignment="1">
      <alignment horizontal="left"/>
    </xf>
    <xf numFmtId="0" fontId="1" fillId="0" borderId="101" xfId="0" applyFont="1" applyBorder="1" applyAlignment="1">
      <alignment horizontal="left"/>
    </xf>
    <xf numFmtId="0" fontId="4" fillId="0" borderId="102" xfId="0" applyFont="1" applyBorder="1"/>
    <xf numFmtId="44" fontId="1" fillId="0" borderId="103" xfId="0" applyNumberFormat="1" applyFont="1" applyBorder="1" applyAlignment="1">
      <alignment horizontal="left"/>
    </xf>
    <xf numFmtId="44" fontId="42" fillId="10" borderId="106" xfId="0" applyNumberFormat="1" applyFont="1" applyFill="1" applyBorder="1" applyAlignment="1">
      <alignment horizontal="left"/>
    </xf>
    <xf numFmtId="0" fontId="42" fillId="0" borderId="12" xfId="0" applyFont="1" applyBorder="1" applyAlignment="1">
      <alignment horizontal="left"/>
    </xf>
    <xf numFmtId="0" fontId="43" fillId="0" borderId="12" xfId="0" applyFont="1" applyBorder="1"/>
    <xf numFmtId="44" fontId="42" fillId="0" borderId="12" xfId="0" applyNumberFormat="1" applyFont="1" applyBorder="1" applyAlignment="1">
      <alignment horizontal="left"/>
    </xf>
    <xf numFmtId="0" fontId="38" fillId="0" borderId="68" xfId="0" applyFont="1" applyBorder="1" applyAlignment="1">
      <alignment horizontal="left"/>
    </xf>
    <xf numFmtId="44" fontId="1" fillId="0" borderId="112" xfId="0" applyNumberFormat="1" applyFont="1" applyBorder="1" applyAlignment="1">
      <alignment horizontal="left"/>
    </xf>
    <xf numFmtId="165" fontId="37" fillId="0" borderId="90" xfId="0" applyNumberFormat="1" applyFont="1" applyBorder="1" applyAlignment="1">
      <alignment horizontal="left"/>
    </xf>
    <xf numFmtId="0" fontId="37" fillId="0" borderId="91" xfId="0" applyFont="1" applyBorder="1" applyAlignment="1">
      <alignment horizontal="center"/>
    </xf>
    <xf numFmtId="0" fontId="37" fillId="0" borderId="91" xfId="0" applyFont="1" applyBorder="1" applyAlignment="1">
      <alignment wrapText="1"/>
    </xf>
    <xf numFmtId="165" fontId="37" fillId="0" borderId="98" xfId="0" applyNumberFormat="1" applyFont="1" applyBorder="1" applyAlignment="1">
      <alignment horizontal="left"/>
    </xf>
    <xf numFmtId="0" fontId="37" fillId="0" borderId="99" xfId="0" applyFont="1" applyBorder="1" applyAlignment="1">
      <alignment horizontal="center"/>
    </xf>
    <xf numFmtId="0" fontId="37" fillId="0" borderId="99" xfId="0" applyFont="1" applyBorder="1" applyAlignment="1">
      <alignment wrapText="1"/>
    </xf>
    <xf numFmtId="44" fontId="37" fillId="0" borderId="100" xfId="0" applyNumberFormat="1" applyFont="1" applyBorder="1" applyAlignment="1">
      <alignment horizontal="left"/>
    </xf>
    <xf numFmtId="44" fontId="37" fillId="0" borderId="115" xfId="0" applyNumberFormat="1" applyFont="1" applyBorder="1" applyAlignment="1">
      <alignment horizontal="left"/>
    </xf>
    <xf numFmtId="44" fontId="1" fillId="0" borderId="118" xfId="0" applyNumberFormat="1" applyFont="1" applyBorder="1" applyAlignment="1">
      <alignment horizontal="left"/>
    </xf>
    <xf numFmtId="14" fontId="37" fillId="0" borderId="95" xfId="0" applyNumberFormat="1" applyFont="1" applyBorder="1" applyAlignment="1">
      <alignment horizontal="left"/>
    </xf>
    <xf numFmtId="0" fontId="37" fillId="0" borderId="96" xfId="0" applyFont="1" applyBorder="1" applyAlignment="1">
      <alignment horizontal="left"/>
    </xf>
    <xf numFmtId="0" fontId="37" fillId="0" borderId="96" xfId="0" applyFont="1" applyBorder="1"/>
    <xf numFmtId="44" fontId="37" fillId="0" borderId="97" xfId="0" applyNumberFormat="1" applyFont="1" applyBorder="1" applyAlignment="1">
      <alignment horizontal="left"/>
    </xf>
    <xf numFmtId="44" fontId="42" fillId="14" borderId="55" xfId="0" applyNumberFormat="1" applyFont="1" applyFill="1" applyBorder="1" applyAlignment="1">
      <alignment horizontal="left"/>
    </xf>
    <xf numFmtId="0" fontId="45" fillId="14" borderId="74" xfId="0" applyFont="1" applyFill="1" applyBorder="1"/>
    <xf numFmtId="0" fontId="2" fillId="0" borderId="121" xfId="0" applyFont="1" applyBorder="1" applyAlignment="1">
      <alignment horizontal="left"/>
    </xf>
    <xf numFmtId="44" fontId="1" fillId="0" borderId="122" xfId="0" applyNumberFormat="1" applyFont="1" applyBorder="1" applyAlignment="1">
      <alignment horizontal="left"/>
    </xf>
    <xf numFmtId="44" fontId="1" fillId="0" borderId="124" xfId="0" applyNumberFormat="1" applyFont="1" applyBorder="1" applyAlignment="1">
      <alignment horizontal="left"/>
    </xf>
    <xf numFmtId="0" fontId="2" fillId="0" borderId="31" xfId="0" applyFont="1" applyBorder="1"/>
    <xf numFmtId="44" fontId="1" fillId="0" borderId="125" xfId="0" applyNumberFormat="1" applyFont="1" applyBorder="1" applyAlignment="1">
      <alignment horizontal="left"/>
    </xf>
    <xf numFmtId="0" fontId="2" fillId="0" borderId="127" xfId="0" applyFont="1" applyBorder="1"/>
    <xf numFmtId="44" fontId="1" fillId="0" borderId="128" xfId="0" applyNumberFormat="1" applyFont="1" applyBorder="1" applyAlignment="1">
      <alignment horizontal="left"/>
    </xf>
    <xf numFmtId="44" fontId="1" fillId="0" borderId="43" xfId="0" applyNumberFormat="1" applyFont="1" applyBorder="1" applyAlignment="1">
      <alignment horizontal="left"/>
    </xf>
    <xf numFmtId="0" fontId="42" fillId="14" borderId="107" xfId="0" applyFont="1" applyFill="1" applyBorder="1" applyAlignment="1">
      <alignment horizontal="left"/>
    </xf>
    <xf numFmtId="0" fontId="42" fillId="14" borderId="111" xfId="0" applyFont="1" applyFill="1" applyBorder="1" applyAlignment="1">
      <alignment horizontal="left"/>
    </xf>
    <xf numFmtId="0" fontId="45" fillId="14" borderId="108" xfId="0" applyFont="1" applyFill="1" applyBorder="1" applyAlignment="1">
      <alignment horizontal="left"/>
    </xf>
    <xf numFmtId="44" fontId="42" fillId="14" borderId="109" xfId="0" applyNumberFormat="1" applyFont="1" applyFill="1" applyBorder="1" applyAlignment="1">
      <alignment horizontal="left"/>
    </xf>
    <xf numFmtId="165" fontId="37" fillId="0" borderId="113" xfId="0" applyNumberFormat="1" applyFont="1" applyBorder="1" applyAlignment="1">
      <alignment horizontal="left"/>
    </xf>
    <xf numFmtId="0" fontId="37" fillId="0" borderId="114" xfId="0" applyFont="1" applyBorder="1" applyAlignment="1">
      <alignment horizontal="center"/>
    </xf>
    <xf numFmtId="0" fontId="37" fillId="0" borderId="114" xfId="0" applyFont="1" applyBorder="1" applyAlignment="1">
      <alignment wrapText="1"/>
    </xf>
    <xf numFmtId="14" fontId="37" fillId="0" borderId="98" xfId="0" applyNumberFormat="1" applyFont="1" applyBorder="1" applyAlignment="1">
      <alignment horizontal="left"/>
    </xf>
    <xf numFmtId="0" fontId="37" fillId="0" borderId="99" xfId="0" applyFont="1" applyBorder="1"/>
    <xf numFmtId="0" fontId="46" fillId="10" borderId="12" xfId="2" applyFont="1" applyFill="1"/>
    <xf numFmtId="0" fontId="44" fillId="0" borderId="12" xfId="2"/>
    <xf numFmtId="44" fontId="44" fillId="0" borderId="12" xfId="2" applyNumberFormat="1"/>
    <xf numFmtId="0" fontId="44" fillId="0" borderId="87" xfId="2" applyBorder="1" applyAlignment="1">
      <alignment horizontal="center" vertical="top"/>
    </xf>
    <xf numFmtId="0" fontId="44" fillId="16" borderId="87" xfId="2" applyFill="1" applyBorder="1" applyAlignment="1">
      <alignment vertical="top"/>
    </xf>
    <xf numFmtId="0" fontId="47" fillId="0" borderId="87" xfId="2" applyFont="1" applyBorder="1" applyAlignment="1">
      <alignment horizontal="center" wrapText="1"/>
    </xf>
    <xf numFmtId="0" fontId="48" fillId="0" borderId="87" xfId="2" applyFont="1" applyBorder="1" applyAlignment="1">
      <alignment horizontal="left" vertical="top"/>
    </xf>
    <xf numFmtId="44" fontId="48" fillId="16" borderId="87" xfId="3" applyFont="1" applyFill="1" applyBorder="1" applyAlignment="1">
      <alignment horizontal="center" vertical="top" wrapText="1"/>
    </xf>
    <xf numFmtId="44" fontId="48" fillId="16" borderId="102" xfId="3" applyFont="1" applyFill="1" applyBorder="1" applyAlignment="1">
      <alignment horizontal="center" vertical="top" wrapText="1"/>
    </xf>
    <xf numFmtId="0" fontId="44" fillId="0" borderId="87" xfId="2" applyBorder="1" applyAlignment="1">
      <alignment vertical="top"/>
    </xf>
    <xf numFmtId="44" fontId="49" fillId="16" borderId="87" xfId="3" applyFont="1" applyFill="1" applyBorder="1" applyAlignment="1">
      <alignment horizontal="center" vertical="top" wrapText="1"/>
    </xf>
    <xf numFmtId="44" fontId="49" fillId="16" borderId="129" xfId="3" applyFont="1" applyFill="1" applyBorder="1" applyAlignment="1">
      <alignment horizontal="center" vertical="top" wrapText="1"/>
    </xf>
    <xf numFmtId="44" fontId="50" fillId="10" borderId="90" xfId="3" applyFont="1" applyFill="1" applyBorder="1" applyAlignment="1">
      <alignment horizontal="center" vertical="top" wrapText="1"/>
    </xf>
    <xf numFmtId="44" fontId="50" fillId="10" borderId="91" xfId="3" applyFont="1" applyFill="1" applyBorder="1" applyAlignment="1">
      <alignment horizontal="center" vertical="top" wrapText="1"/>
    </xf>
    <xf numFmtId="44" fontId="50" fillId="10" borderId="92" xfId="3" applyFont="1" applyFill="1" applyBorder="1" applyAlignment="1">
      <alignment horizontal="center" vertical="top" wrapText="1"/>
    </xf>
    <xf numFmtId="0" fontId="47" fillId="0" borderId="130" xfId="2" applyFont="1" applyBorder="1" applyAlignment="1">
      <alignment horizontal="center" wrapText="1"/>
    </xf>
    <xf numFmtId="0" fontId="51" fillId="17" borderId="87" xfId="2" applyFont="1" applyFill="1" applyBorder="1" applyAlignment="1">
      <alignment horizontal="left"/>
    </xf>
    <xf numFmtId="0" fontId="44" fillId="18" borderId="129" xfId="2" applyFill="1" applyBorder="1"/>
    <xf numFmtId="0" fontId="44" fillId="18" borderId="93" xfId="2" applyFill="1" applyBorder="1"/>
    <xf numFmtId="0" fontId="44" fillId="18" borderId="87" xfId="2" applyFill="1" applyBorder="1"/>
    <xf numFmtId="0" fontId="44" fillId="18" borderId="94" xfId="2" applyFill="1" applyBorder="1"/>
    <xf numFmtId="0" fontId="52" fillId="18" borderId="130" xfId="2" applyFont="1" applyFill="1" applyBorder="1" applyAlignment="1">
      <alignment horizontal="center"/>
    </xf>
    <xf numFmtId="0" fontId="53" fillId="0" borderId="87" xfId="2" applyFont="1" applyBorder="1"/>
    <xf numFmtId="0" fontId="44" fillId="16" borderId="129" xfId="2" applyFill="1" applyBorder="1"/>
    <xf numFmtId="0" fontId="44" fillId="16" borderId="93" xfId="2" applyFill="1" applyBorder="1"/>
    <xf numFmtId="0" fontId="44" fillId="16" borderId="87" xfId="2" applyFill="1" applyBorder="1"/>
    <xf numFmtId="44" fontId="44" fillId="16" borderId="87" xfId="2" applyNumberFormat="1" applyFill="1" applyBorder="1"/>
    <xf numFmtId="0" fontId="44" fillId="16" borderId="94" xfId="2" applyFill="1" applyBorder="1"/>
    <xf numFmtId="44" fontId="44" fillId="16" borderId="87" xfId="3" applyFill="1" applyBorder="1" applyAlignment="1">
      <alignment wrapText="1"/>
    </xf>
    <xf numFmtId="44" fontId="44" fillId="16" borderId="129" xfId="3" applyFill="1" applyBorder="1" applyAlignment="1">
      <alignment wrapText="1"/>
    </xf>
    <xf numFmtId="44" fontId="44" fillId="16" borderId="93" xfId="3" applyFill="1" applyBorder="1" applyAlignment="1">
      <alignment wrapText="1"/>
    </xf>
    <xf numFmtId="44" fontId="44" fillId="16" borderId="94" xfId="3" applyFill="1" applyBorder="1" applyAlignment="1">
      <alignment wrapText="1"/>
    </xf>
    <xf numFmtId="0" fontId="44" fillId="0" borderId="87" xfId="2" applyBorder="1" applyAlignment="1">
      <alignment horizontal="left"/>
    </xf>
    <xf numFmtId="44" fontId="52" fillId="19" borderId="87" xfId="3" applyFont="1" applyFill="1" applyBorder="1" applyAlignment="1">
      <alignment wrapText="1"/>
    </xf>
    <xf numFmtId="44" fontId="52" fillId="19" borderId="129" xfId="3" applyFont="1" applyFill="1" applyBorder="1" applyAlignment="1">
      <alignment wrapText="1"/>
    </xf>
    <xf numFmtId="44" fontId="52" fillId="19" borderId="93" xfId="3" applyFont="1" applyFill="1" applyBorder="1" applyAlignment="1">
      <alignment wrapText="1"/>
    </xf>
    <xf numFmtId="44" fontId="52" fillId="19" borderId="94" xfId="3" applyFont="1" applyFill="1" applyBorder="1" applyAlignment="1">
      <alignment wrapText="1"/>
    </xf>
    <xf numFmtId="44" fontId="52" fillId="16" borderId="129" xfId="3" applyFont="1" applyFill="1" applyBorder="1" applyAlignment="1">
      <alignment wrapText="1"/>
    </xf>
    <xf numFmtId="44" fontId="52" fillId="16" borderId="93" xfId="3" applyFont="1" applyFill="1" applyBorder="1" applyAlignment="1">
      <alignment wrapText="1"/>
    </xf>
    <xf numFmtId="44" fontId="52" fillId="16" borderId="87" xfId="3" applyFont="1" applyFill="1" applyBorder="1" applyAlignment="1">
      <alignment wrapText="1"/>
    </xf>
    <xf numFmtId="44" fontId="52" fillId="16" borderId="94" xfId="3" applyFont="1" applyFill="1" applyBorder="1" applyAlignment="1">
      <alignment wrapText="1"/>
    </xf>
    <xf numFmtId="0" fontId="54" fillId="0" borderId="87" xfId="2" applyFont="1" applyBorder="1"/>
    <xf numFmtId="44" fontId="47" fillId="14" borderId="129" xfId="3" applyFont="1" applyFill="1" applyBorder="1"/>
    <xf numFmtId="44" fontId="47" fillId="14" borderId="93" xfId="3" applyFont="1" applyFill="1" applyBorder="1"/>
    <xf numFmtId="44" fontId="47" fillId="14" borderId="87" xfId="3" applyFont="1" applyFill="1" applyBorder="1"/>
    <xf numFmtId="44" fontId="47" fillId="14" borderId="94" xfId="3" applyFont="1" applyFill="1" applyBorder="1"/>
    <xf numFmtId="0" fontId="40" fillId="0" borderId="87" xfId="2" applyFont="1" applyBorder="1"/>
    <xf numFmtId="44" fontId="40" fillId="16" borderId="87" xfId="3" applyFont="1" applyFill="1" applyBorder="1" applyAlignment="1">
      <alignment wrapText="1"/>
    </xf>
    <xf numFmtId="44" fontId="40" fillId="16" borderId="93" xfId="3" applyFont="1" applyFill="1" applyBorder="1" applyAlignment="1">
      <alignment wrapText="1"/>
    </xf>
    <xf numFmtId="44" fontId="40" fillId="16" borderId="94" xfId="3" applyFont="1" applyFill="1" applyBorder="1" applyAlignment="1">
      <alignment wrapText="1"/>
    </xf>
    <xf numFmtId="6" fontId="47" fillId="0" borderId="130" xfId="2" applyNumberFormat="1" applyFont="1" applyBorder="1" applyAlignment="1">
      <alignment horizontal="center" wrapText="1"/>
    </xf>
    <xf numFmtId="0" fontId="40" fillId="0" borderId="87" xfId="2" applyFont="1" applyBorder="1" applyAlignment="1">
      <alignment horizontal="left"/>
    </xf>
    <xf numFmtId="0" fontId="55" fillId="0" borderId="87" xfId="2" applyFont="1" applyBorder="1" applyAlignment="1">
      <alignment horizontal="left"/>
    </xf>
    <xf numFmtId="44" fontId="47" fillId="19" borderId="87" xfId="3" applyFont="1" applyFill="1" applyBorder="1" applyAlignment="1">
      <alignment wrapText="1"/>
    </xf>
    <xf numFmtId="44" fontId="47" fillId="19" borderId="129" xfId="3" applyFont="1" applyFill="1" applyBorder="1" applyAlignment="1">
      <alignment wrapText="1"/>
    </xf>
    <xf numFmtId="44" fontId="47" fillId="19" borderId="93" xfId="3" applyFont="1" applyFill="1" applyBorder="1" applyAlignment="1">
      <alignment wrapText="1"/>
    </xf>
    <xf numFmtId="44" fontId="47" fillId="19" borderId="94" xfId="3" applyFont="1" applyFill="1" applyBorder="1" applyAlignment="1">
      <alignment wrapText="1"/>
    </xf>
    <xf numFmtId="0" fontId="53" fillId="0" borderId="87" xfId="2" applyFont="1" applyBorder="1" applyAlignment="1">
      <alignment horizontal="left"/>
    </xf>
    <xf numFmtId="0" fontId="44" fillId="0" borderId="87" xfId="2" applyBorder="1"/>
    <xf numFmtId="44" fontId="47" fillId="0" borderId="130" xfId="3" applyFont="1" applyBorder="1" applyAlignment="1">
      <alignment horizontal="center" wrapText="1"/>
    </xf>
    <xf numFmtId="44" fontId="56" fillId="14" borderId="129" xfId="3" applyFont="1" applyFill="1" applyBorder="1" applyAlignment="1">
      <alignment wrapText="1"/>
    </xf>
    <xf numFmtId="44" fontId="56" fillId="14" borderId="93" xfId="3" applyFont="1" applyFill="1" applyBorder="1" applyAlignment="1">
      <alignment wrapText="1"/>
    </xf>
    <xf numFmtId="44" fontId="56" fillId="14" borderId="87" xfId="3" applyFont="1" applyFill="1" applyBorder="1" applyAlignment="1">
      <alignment wrapText="1"/>
    </xf>
    <xf numFmtId="44" fontId="56" fillId="14" borderId="94" xfId="3" applyFont="1" applyFill="1" applyBorder="1" applyAlignment="1">
      <alignment wrapText="1"/>
    </xf>
    <xf numFmtId="44" fontId="44" fillId="16" borderId="129" xfId="3" applyFill="1" applyBorder="1"/>
    <xf numFmtId="44" fontId="40" fillId="16" borderId="93" xfId="3" applyFont="1" applyFill="1" applyBorder="1"/>
    <xf numFmtId="44" fontId="40" fillId="16" borderId="87" xfId="3" applyFont="1" applyFill="1" applyBorder="1"/>
    <xf numFmtId="44" fontId="40" fillId="16" borderId="94" xfId="3" applyFont="1" applyFill="1" applyBorder="1"/>
    <xf numFmtId="44" fontId="57" fillId="0" borderId="130" xfId="3" applyFont="1" applyBorder="1" applyAlignment="1">
      <alignment horizontal="center" wrapText="1"/>
    </xf>
    <xf numFmtId="44" fontId="52" fillId="19" borderId="87" xfId="3" applyFont="1" applyFill="1" applyBorder="1"/>
    <xf numFmtId="44" fontId="52" fillId="19" borderId="93" xfId="3" applyFont="1" applyFill="1" applyBorder="1"/>
    <xf numFmtId="44" fontId="52" fillId="19" borderId="94" xfId="3" applyFont="1" applyFill="1" applyBorder="1"/>
    <xf numFmtId="44" fontId="52" fillId="14" borderId="129" xfId="3" applyFont="1" applyFill="1" applyBorder="1"/>
    <xf numFmtId="44" fontId="52" fillId="14" borderId="93" xfId="3" applyFont="1" applyFill="1" applyBorder="1"/>
    <xf numFmtId="44" fontId="52" fillId="14" borderId="87" xfId="3" applyFont="1" applyFill="1" applyBorder="1"/>
    <xf numFmtId="44" fontId="52" fillId="14" borderId="94" xfId="3" applyFont="1" applyFill="1" applyBorder="1"/>
    <xf numFmtId="0" fontId="40" fillId="0" borderId="87" xfId="2" applyFont="1" applyBorder="1" applyAlignment="1">
      <alignment horizontal="left" vertical="top"/>
    </xf>
    <xf numFmtId="44" fontId="44" fillId="16" borderId="87" xfId="3" applyFill="1" applyBorder="1" applyAlignment="1">
      <alignment vertical="top" wrapText="1"/>
    </xf>
    <xf numFmtId="44" fontId="40" fillId="16" borderId="93" xfId="3" applyFont="1" applyFill="1" applyBorder="1" applyAlignment="1">
      <alignment vertical="top" wrapText="1"/>
    </xf>
    <xf numFmtId="44" fontId="40" fillId="16" borderId="87" xfId="3" applyFont="1" applyFill="1" applyBorder="1" applyAlignment="1">
      <alignment vertical="top" wrapText="1"/>
    </xf>
    <xf numFmtId="44" fontId="40" fillId="16" borderId="94" xfId="3" applyFont="1" applyFill="1" applyBorder="1" applyAlignment="1">
      <alignment vertical="top" wrapText="1"/>
    </xf>
    <xf numFmtId="0" fontId="47" fillId="0" borderId="130" xfId="2" applyFont="1" applyBorder="1" applyAlignment="1">
      <alignment horizontal="center" vertical="top" wrapText="1"/>
    </xf>
    <xf numFmtId="44" fontId="44" fillId="16" borderId="93" xfId="3" applyFill="1" applyBorder="1" applyAlignment="1">
      <alignment vertical="top" wrapText="1"/>
    </xf>
    <xf numFmtId="44" fontId="44" fillId="16" borderId="94" xfId="3" applyFill="1" applyBorder="1" applyAlignment="1">
      <alignment vertical="top" wrapText="1"/>
    </xf>
    <xf numFmtId="0" fontId="57" fillId="0" borderId="130" xfId="2" applyFont="1" applyBorder="1" applyAlignment="1">
      <alignment horizontal="center" vertical="top" wrapText="1"/>
    </xf>
    <xf numFmtId="0" fontId="56" fillId="0" borderId="87" xfId="2" applyFont="1" applyBorder="1" applyAlignment="1">
      <alignment horizontal="left"/>
    </xf>
    <xf numFmtId="0" fontId="58" fillId="19" borderId="87" xfId="2" applyFont="1" applyFill="1" applyBorder="1"/>
    <xf numFmtId="44" fontId="58" fillId="19" borderId="87" xfId="3" applyFont="1" applyFill="1" applyBorder="1"/>
    <xf numFmtId="44" fontId="58" fillId="19" borderId="129" xfId="3" applyFont="1" applyFill="1" applyBorder="1"/>
    <xf numFmtId="44" fontId="58" fillId="19" borderId="93" xfId="3" applyFont="1" applyFill="1" applyBorder="1"/>
    <xf numFmtId="44" fontId="58" fillId="19" borderId="94" xfId="3" applyFont="1" applyFill="1" applyBorder="1"/>
    <xf numFmtId="0" fontId="51" fillId="17" borderId="87" xfId="2" applyFont="1" applyFill="1" applyBorder="1"/>
    <xf numFmtId="44" fontId="52" fillId="18" borderId="129" xfId="3" applyFont="1" applyFill="1" applyBorder="1"/>
    <xf numFmtId="44" fontId="52" fillId="18" borderId="93" xfId="3" applyFont="1" applyFill="1" applyBorder="1"/>
    <xf numFmtId="44" fontId="52" fillId="18" borderId="87" xfId="3" applyFont="1" applyFill="1" applyBorder="1"/>
    <xf numFmtId="44" fontId="52" fillId="18" borderId="94" xfId="3" applyFont="1" applyFill="1" applyBorder="1"/>
    <xf numFmtId="0" fontId="51" fillId="0" borderId="87" xfId="2" applyFont="1" applyBorder="1"/>
    <xf numFmtId="44" fontId="44" fillId="16" borderId="87" xfId="3" applyFill="1" applyBorder="1"/>
    <xf numFmtId="44" fontId="44" fillId="16" borderId="93" xfId="3" applyFill="1" applyBorder="1"/>
    <xf numFmtId="44" fontId="44" fillId="16" borderId="94" xfId="3" applyFill="1" applyBorder="1"/>
    <xf numFmtId="44" fontId="52" fillId="19" borderId="129" xfId="3" applyFont="1" applyFill="1" applyBorder="1"/>
    <xf numFmtId="0" fontId="59" fillId="0" borderId="130" xfId="2" applyFont="1" applyBorder="1" applyAlignment="1">
      <alignment horizontal="center" wrapText="1"/>
    </xf>
    <xf numFmtId="0" fontId="44" fillId="19" borderId="87" xfId="2" applyFill="1" applyBorder="1"/>
    <xf numFmtId="0" fontId="44" fillId="19" borderId="87" xfId="2" applyFill="1" applyBorder="1" applyAlignment="1">
      <alignment vertical="top"/>
    </xf>
    <xf numFmtId="0" fontId="57" fillId="0" borderId="130" xfId="2" applyFont="1" applyBorder="1" applyAlignment="1">
      <alignment horizontal="center" wrapText="1"/>
    </xf>
    <xf numFmtId="0" fontId="52" fillId="0" borderId="130" xfId="2" applyFont="1" applyBorder="1" applyAlignment="1">
      <alignment horizontal="center" wrapText="1"/>
    </xf>
    <xf numFmtId="0" fontId="37" fillId="17" borderId="87" xfId="2" applyFont="1" applyFill="1" applyBorder="1"/>
    <xf numFmtId="44" fontId="52" fillId="16" borderId="87" xfId="3" applyFont="1" applyFill="1" applyBorder="1"/>
    <xf numFmtId="44" fontId="52" fillId="16" borderId="129" xfId="3" applyFont="1" applyFill="1" applyBorder="1"/>
    <xf numFmtId="44" fontId="52" fillId="16" borderId="93" xfId="3" applyFont="1" applyFill="1" applyBorder="1"/>
    <xf numFmtId="44" fontId="52" fillId="16" borderId="94" xfId="3" applyFont="1" applyFill="1" applyBorder="1"/>
    <xf numFmtId="0" fontId="58" fillId="17" borderId="131" xfId="2" applyFont="1" applyFill="1" applyBorder="1" applyAlignment="1">
      <alignment horizontal="left"/>
    </xf>
    <xf numFmtId="44" fontId="58" fillId="18" borderId="131" xfId="3" applyFont="1" applyFill="1" applyBorder="1"/>
    <xf numFmtId="44" fontId="52" fillId="18" borderId="132" xfId="3" applyFont="1" applyFill="1" applyBorder="1"/>
    <xf numFmtId="44" fontId="52" fillId="18" borderId="133" xfId="3" applyFont="1" applyFill="1" applyBorder="1"/>
    <xf numFmtId="44" fontId="52" fillId="18" borderId="96" xfId="3" applyFont="1" applyFill="1" applyBorder="1"/>
    <xf numFmtId="44" fontId="52" fillId="18" borderId="97" xfId="3" applyFont="1" applyFill="1" applyBorder="1"/>
    <xf numFmtId="0" fontId="44" fillId="16" borderId="12" xfId="2" applyFill="1"/>
    <xf numFmtId="0" fontId="47" fillId="0" borderId="12" xfId="2" applyFont="1" applyAlignment="1">
      <alignment horizontal="center" wrapText="1"/>
    </xf>
    <xf numFmtId="0" fontId="52" fillId="0" borderId="12" xfId="2" applyFont="1"/>
    <xf numFmtId="0" fontId="53" fillId="0" borderId="12" xfId="2" applyFont="1"/>
    <xf numFmtId="0" fontId="44" fillId="0" borderId="12" xfId="2" applyAlignment="1">
      <alignment vertical="top"/>
    </xf>
    <xf numFmtId="0" fontId="44" fillId="16" borderId="12" xfId="2" applyFill="1" applyAlignment="1">
      <alignment vertical="top"/>
    </xf>
    <xf numFmtId="0" fontId="3" fillId="0" borderId="87" xfId="2" applyFont="1" applyBorder="1"/>
    <xf numFmtId="0" fontId="3" fillId="19" borderId="87" xfId="2" applyFont="1" applyFill="1" applyBorder="1"/>
    <xf numFmtId="0" fontId="3" fillId="19" borderId="87" xfId="2" applyFont="1" applyFill="1" applyBorder="1" applyAlignment="1">
      <alignment horizontal="left"/>
    </xf>
    <xf numFmtId="44" fontId="44" fillId="16" borderId="130" xfId="3" applyFill="1" applyBorder="1" applyAlignment="1">
      <alignment wrapText="1"/>
    </xf>
    <xf numFmtId="0" fontId="37" fillId="0" borderId="99" xfId="0" applyFont="1" applyBorder="1" applyAlignment="1">
      <alignment horizontal="left"/>
    </xf>
    <xf numFmtId="0" fontId="2" fillId="0" borderId="91" xfId="0" applyFont="1" applyBorder="1" applyAlignment="1">
      <alignment wrapText="1"/>
    </xf>
    <xf numFmtId="14" fontId="17" fillId="0" borderId="90" xfId="0" applyNumberFormat="1" applyFont="1" applyBorder="1" applyAlignment="1">
      <alignment horizontal="left"/>
    </xf>
    <xf numFmtId="0" fontId="17" fillId="0" borderId="91" xfId="0" applyFont="1" applyBorder="1" applyAlignment="1">
      <alignment horizontal="left"/>
    </xf>
    <xf numFmtId="0" fontId="17" fillId="0" borderId="91" xfId="0" applyFont="1" applyBorder="1"/>
    <xf numFmtId="44" fontId="17" fillId="0" borderId="92" xfId="0" applyNumberFormat="1" applyFont="1" applyBorder="1" applyAlignment="1">
      <alignment horizontal="left"/>
    </xf>
    <xf numFmtId="14" fontId="17" fillId="0" borderId="98" xfId="0" applyNumberFormat="1" applyFont="1" applyBorder="1" applyAlignment="1">
      <alignment horizontal="left"/>
    </xf>
    <xf numFmtId="0" fontId="17" fillId="0" borderId="99" xfId="0" applyFont="1" applyBorder="1" applyAlignment="1">
      <alignment horizontal="left"/>
    </xf>
    <xf numFmtId="0" fontId="17" fillId="0" borderId="99" xfId="0" applyFont="1" applyBorder="1"/>
    <xf numFmtId="44" fontId="17" fillId="0" borderId="100" xfId="0" applyNumberFormat="1" applyFont="1" applyBorder="1" applyAlignment="1">
      <alignment horizontal="left"/>
    </xf>
    <xf numFmtId="14" fontId="17" fillId="0" borderId="93" xfId="0" applyNumberFormat="1" applyFont="1" applyBorder="1" applyAlignment="1">
      <alignment horizontal="left"/>
    </xf>
    <xf numFmtId="0" fontId="17" fillId="0" borderId="87" xfId="0" applyFont="1" applyBorder="1" applyAlignment="1">
      <alignment horizontal="left"/>
    </xf>
    <xf numFmtId="0" fontId="17" fillId="0" borderId="87" xfId="0" applyFont="1" applyBorder="1"/>
    <xf numFmtId="44" fontId="17" fillId="0" borderId="94" xfId="0" applyNumberFormat="1" applyFont="1" applyBorder="1" applyAlignment="1">
      <alignment horizontal="left"/>
    </xf>
    <xf numFmtId="14" fontId="17" fillId="0" borderId="101" xfId="0" applyNumberFormat="1" applyFont="1" applyBorder="1" applyAlignment="1">
      <alignment horizontal="left"/>
    </xf>
    <xf numFmtId="0" fontId="17" fillId="0" borderId="102" xfId="0" applyFont="1" applyBorder="1" applyAlignment="1">
      <alignment horizontal="left"/>
    </xf>
    <xf numFmtId="0" fontId="17" fillId="0" borderId="102" xfId="0" applyFont="1" applyBorder="1"/>
    <xf numFmtId="44" fontId="17" fillId="0" borderId="103" xfId="0" applyNumberFormat="1" applyFont="1" applyBorder="1" applyAlignment="1">
      <alignment horizontal="left"/>
    </xf>
    <xf numFmtId="165" fontId="2" fillId="0" borderId="90" xfId="0" applyNumberFormat="1" applyFont="1" applyBorder="1" applyAlignment="1">
      <alignment horizontal="left"/>
    </xf>
    <xf numFmtId="0" fontId="2" fillId="0" borderId="91" xfId="0" applyFont="1" applyBorder="1" applyAlignment="1">
      <alignment horizontal="center"/>
    </xf>
    <xf numFmtId="165" fontId="2" fillId="0" borderId="98" xfId="0" applyNumberFormat="1" applyFont="1" applyBorder="1" applyAlignment="1">
      <alignment horizontal="left"/>
    </xf>
    <xf numFmtId="0" fontId="2" fillId="0" borderId="99" xfId="0" applyFont="1" applyBorder="1" applyAlignment="1">
      <alignment horizontal="center"/>
    </xf>
    <xf numFmtId="0" fontId="2" fillId="0" borderId="99" xfId="0" applyFont="1" applyBorder="1" applyAlignment="1">
      <alignment wrapText="1"/>
    </xf>
    <xf numFmtId="44" fontId="2" fillId="0" borderId="100" xfId="0" applyNumberFormat="1" applyFont="1" applyBorder="1" applyAlignment="1">
      <alignment horizontal="left"/>
    </xf>
    <xf numFmtId="0" fontId="2" fillId="0" borderId="99" xfId="0" applyFont="1" applyBorder="1"/>
    <xf numFmtId="0" fontId="2" fillId="0" borderId="134" xfId="0" applyFont="1" applyBorder="1" applyAlignment="1">
      <alignment wrapText="1"/>
    </xf>
    <xf numFmtId="165" fontId="37" fillId="0" borderId="87" xfId="0" applyNumberFormat="1" applyFont="1" applyBorder="1" applyAlignment="1">
      <alignment horizontal="left"/>
    </xf>
    <xf numFmtId="0" fontId="37" fillId="0" borderId="87" xfId="0" applyFont="1" applyBorder="1" applyAlignment="1">
      <alignment horizontal="center"/>
    </xf>
    <xf numFmtId="0" fontId="2" fillId="0" borderId="87" xfId="0" applyFont="1" applyBorder="1" applyAlignment="1">
      <alignment wrapText="1"/>
    </xf>
    <xf numFmtId="44" fontId="37" fillId="0" borderId="87" xfId="0" applyNumberFormat="1" applyFont="1" applyBorder="1" applyAlignment="1">
      <alignment horizontal="left"/>
    </xf>
    <xf numFmtId="0" fontId="3" fillId="0" borderId="87" xfId="2" applyFont="1" applyBorder="1" applyAlignment="1">
      <alignment horizontal="left" vertical="top"/>
    </xf>
    <xf numFmtId="14" fontId="1" fillId="0" borderId="90" xfId="0" applyNumberFormat="1" applyFont="1" applyBorder="1" applyAlignment="1">
      <alignment horizontal="left"/>
    </xf>
    <xf numFmtId="0" fontId="3" fillId="0" borderId="91" xfId="0" applyFont="1" applyBorder="1"/>
    <xf numFmtId="165" fontId="37" fillId="0" borderId="95" xfId="0" applyNumberFormat="1" applyFont="1" applyBorder="1" applyAlignment="1">
      <alignment horizontal="left"/>
    </xf>
    <xf numFmtId="0" fontId="37" fillId="0" borderId="96" xfId="0" applyFont="1" applyBorder="1" applyAlignment="1">
      <alignment horizontal="center"/>
    </xf>
    <xf numFmtId="0" fontId="2" fillId="0" borderId="96" xfId="0" applyFont="1" applyBorder="1" applyAlignment="1">
      <alignment wrapText="1"/>
    </xf>
    <xf numFmtId="0" fontId="17" fillId="0" borderId="91" xfId="0" applyFont="1" applyBorder="1" applyAlignment="1">
      <alignment horizontal="center"/>
    </xf>
    <xf numFmtId="0" fontId="17" fillId="0" borderId="99" xfId="0" applyFont="1" applyBorder="1" applyAlignment="1">
      <alignment horizontal="center"/>
    </xf>
    <xf numFmtId="0" fontId="0" fillId="0" borderId="0" xfId="0"/>
    <xf numFmtId="0" fontId="46" fillId="10" borderId="12" xfId="2" applyFont="1" applyFill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4" fillId="0" borderId="9" xfId="0" applyFont="1" applyBorder="1"/>
    <xf numFmtId="0" fontId="4" fillId="0" borderId="11" xfId="0" applyFont="1" applyBorder="1"/>
    <xf numFmtId="0" fontId="1" fillId="0" borderId="16" xfId="0" applyFont="1" applyBorder="1" applyAlignment="1">
      <alignment horizontal="left"/>
    </xf>
    <xf numFmtId="0" fontId="4" fillId="0" borderId="17" xfId="0" applyFont="1" applyBorder="1"/>
    <xf numFmtId="0" fontId="4" fillId="0" borderId="22" xfId="0" applyFont="1" applyBorder="1"/>
    <xf numFmtId="0" fontId="1" fillId="0" borderId="0" xfId="0" applyFont="1" applyAlignment="1">
      <alignment horizontal="center"/>
    </xf>
    <xf numFmtId="0" fontId="0" fillId="0" borderId="0" xfId="0"/>
    <xf numFmtId="0" fontId="1" fillId="0" borderId="0" xfId="0" applyFont="1" applyAlignment="1">
      <alignment horizontal="left"/>
    </xf>
    <xf numFmtId="0" fontId="4" fillId="0" borderId="1" xfId="0" applyFont="1" applyBorder="1"/>
    <xf numFmtId="0" fontId="1" fillId="0" borderId="39" xfId="0" applyFont="1" applyBorder="1" applyAlignment="1">
      <alignment horizontal="left"/>
    </xf>
    <xf numFmtId="0" fontId="4" fillId="0" borderId="39" xfId="0" applyFont="1" applyBorder="1"/>
    <xf numFmtId="0" fontId="4" fillId="0" borderId="36" xfId="0" applyFont="1" applyBorder="1"/>
    <xf numFmtId="14" fontId="1" fillId="9" borderId="23" xfId="0" applyNumberFormat="1" applyFont="1" applyFill="1" applyBorder="1" applyAlignment="1">
      <alignment horizontal="left"/>
    </xf>
    <xf numFmtId="0" fontId="4" fillId="0" borderId="25" xfId="0" applyFont="1" applyBorder="1"/>
    <xf numFmtId="0" fontId="4" fillId="0" borderId="26" xfId="0" applyFont="1" applyBorder="1"/>
    <xf numFmtId="0" fontId="1" fillId="0" borderId="23" xfId="0" applyFont="1" applyBorder="1" applyAlignment="1">
      <alignment horizontal="left"/>
    </xf>
    <xf numFmtId="0" fontId="20" fillId="7" borderId="23" xfId="0" applyFont="1" applyFill="1" applyBorder="1" applyAlignment="1">
      <alignment horizontal="left"/>
    </xf>
    <xf numFmtId="0" fontId="4" fillId="0" borderId="42" xfId="0" applyFont="1" applyBorder="1"/>
    <xf numFmtId="0" fontId="1" fillId="7" borderId="23" xfId="0" applyFont="1" applyFill="1" applyBorder="1" applyAlignment="1">
      <alignment horizontal="left"/>
    </xf>
    <xf numFmtId="0" fontId="4" fillId="0" borderId="37" xfId="0" applyFont="1" applyBorder="1"/>
    <xf numFmtId="0" fontId="1" fillId="9" borderId="23" xfId="0" applyFont="1" applyFill="1" applyBorder="1" applyAlignment="1">
      <alignment horizontal="left"/>
    </xf>
    <xf numFmtId="0" fontId="1" fillId="0" borderId="40" xfId="0" applyFont="1" applyBorder="1" applyAlignment="1">
      <alignment horizontal="left"/>
    </xf>
    <xf numFmtId="0" fontId="4" fillId="0" borderId="7" xfId="0" applyFont="1" applyBorder="1"/>
    <xf numFmtId="0" fontId="27" fillId="7" borderId="4" xfId="0" applyFont="1" applyFill="1" applyBorder="1" applyAlignment="1">
      <alignment horizontal="left"/>
    </xf>
    <xf numFmtId="0" fontId="4" fillId="0" borderId="51" xfId="0" applyFont="1" applyBorder="1"/>
    <xf numFmtId="0" fontId="19" fillId="0" borderId="0" xfId="0" applyFont="1" applyAlignment="1">
      <alignment horizontal="center"/>
    </xf>
    <xf numFmtId="0" fontId="1" fillId="0" borderId="40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14" fontId="1" fillId="9" borderId="40" xfId="0" applyNumberFormat="1" applyFont="1" applyFill="1" applyBorder="1" applyAlignment="1">
      <alignment horizontal="left"/>
    </xf>
    <xf numFmtId="0" fontId="4" fillId="0" borderId="32" xfId="0" applyFont="1" applyBorder="1"/>
    <xf numFmtId="0" fontId="4" fillId="0" borderId="72" xfId="0" applyFont="1" applyBorder="1"/>
    <xf numFmtId="14" fontId="1" fillId="9" borderId="73" xfId="0" applyNumberFormat="1" applyFont="1" applyFill="1" applyBorder="1" applyAlignment="1">
      <alignment horizontal="left"/>
    </xf>
    <xf numFmtId="0" fontId="4" fillId="0" borderId="74" xfId="0" applyFont="1" applyBorder="1"/>
    <xf numFmtId="0" fontId="4" fillId="0" borderId="75" xfId="0" applyFont="1" applyBorder="1"/>
    <xf numFmtId="0" fontId="1" fillId="0" borderId="78" xfId="0" applyFont="1" applyBorder="1" applyAlignment="1">
      <alignment horizontal="left"/>
    </xf>
    <xf numFmtId="0" fontId="4" fillId="0" borderId="69" xfId="0" applyFont="1" applyBorder="1"/>
    <xf numFmtId="14" fontId="1" fillId="9" borderId="16" xfId="0" applyNumberFormat="1" applyFont="1" applyFill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4" fillId="0" borderId="12" xfId="0" applyFont="1" applyBorder="1"/>
    <xf numFmtId="0" fontId="38" fillId="0" borderId="0" xfId="0" applyFont="1" applyAlignment="1">
      <alignment horizontal="center"/>
    </xf>
    <xf numFmtId="0" fontId="42" fillId="11" borderId="107" xfId="0" applyFont="1" applyFill="1" applyBorder="1" applyAlignment="1">
      <alignment horizontal="center"/>
    </xf>
    <xf numFmtId="0" fontId="42" fillId="11" borderId="108" xfId="0" applyFont="1" applyFill="1" applyBorder="1" applyAlignment="1">
      <alignment horizontal="center"/>
    </xf>
    <xf numFmtId="0" fontId="42" fillId="11" borderId="109" xfId="0" applyFont="1" applyFill="1" applyBorder="1" applyAlignment="1">
      <alignment horizontal="center"/>
    </xf>
    <xf numFmtId="0" fontId="38" fillId="0" borderId="107" xfId="0" applyFont="1" applyBorder="1" applyAlignment="1">
      <alignment horizontal="left"/>
    </xf>
    <xf numFmtId="0" fontId="0" fillId="0" borderId="108" xfId="0" applyBorder="1"/>
    <xf numFmtId="0" fontId="4" fillId="0" borderId="109" xfId="0" applyFont="1" applyBorder="1"/>
    <xf numFmtId="0" fontId="42" fillId="12" borderId="107" xfId="0" applyFont="1" applyFill="1" applyBorder="1" applyAlignment="1">
      <alignment horizontal="left"/>
    </xf>
    <xf numFmtId="0" fontId="42" fillId="12" borderId="108" xfId="0" applyFont="1" applyFill="1" applyBorder="1" applyAlignment="1">
      <alignment horizontal="left"/>
    </xf>
    <xf numFmtId="0" fontId="42" fillId="12" borderId="109" xfId="0" applyFont="1" applyFill="1" applyBorder="1" applyAlignment="1">
      <alignment horizontal="left"/>
    </xf>
    <xf numFmtId="0" fontId="1" fillId="0" borderId="104" xfId="0" applyFont="1" applyBorder="1" applyAlignment="1">
      <alignment horizontal="left"/>
    </xf>
    <xf numFmtId="0" fontId="4" fillId="0" borderId="105" xfId="0" applyFont="1" applyBorder="1"/>
    <xf numFmtId="0" fontId="42" fillId="10" borderId="107" xfId="0" applyFont="1" applyFill="1" applyBorder="1" applyAlignment="1">
      <alignment horizontal="left"/>
    </xf>
    <xf numFmtId="0" fontId="42" fillId="10" borderId="108" xfId="0" applyFont="1" applyFill="1" applyBorder="1" applyAlignment="1">
      <alignment horizontal="left"/>
    </xf>
    <xf numFmtId="0" fontId="42" fillId="10" borderId="109" xfId="0" applyFont="1" applyFill="1" applyBorder="1" applyAlignment="1">
      <alignment horizontal="left"/>
    </xf>
    <xf numFmtId="0" fontId="1" fillId="0" borderId="105" xfId="0" applyFont="1" applyBorder="1" applyAlignment="1">
      <alignment horizontal="left"/>
    </xf>
    <xf numFmtId="14" fontId="42" fillId="10" borderId="107" xfId="0" applyNumberFormat="1" applyFont="1" applyFill="1" applyBorder="1" applyAlignment="1">
      <alignment horizontal="left"/>
    </xf>
    <xf numFmtId="14" fontId="42" fillId="10" borderId="108" xfId="0" applyNumberFormat="1" applyFont="1" applyFill="1" applyBorder="1" applyAlignment="1">
      <alignment horizontal="left"/>
    </xf>
    <xf numFmtId="14" fontId="42" fillId="10" borderId="109" xfId="0" applyNumberFormat="1" applyFont="1" applyFill="1" applyBorder="1" applyAlignment="1">
      <alignment horizontal="left"/>
    </xf>
    <xf numFmtId="0" fontId="42" fillId="13" borderId="23" xfId="0" applyFont="1" applyFill="1" applyBorder="1" applyAlignment="1">
      <alignment horizontal="left"/>
    </xf>
    <xf numFmtId="0" fontId="43" fillId="14" borderId="25" xfId="0" applyFont="1" applyFill="1" applyBorder="1"/>
    <xf numFmtId="0" fontId="43" fillId="14" borderId="42" xfId="0" applyFont="1" applyFill="1" applyBorder="1"/>
    <xf numFmtId="0" fontId="38" fillId="0" borderId="12" xfId="0" applyFont="1" applyBorder="1" applyAlignment="1">
      <alignment horizontal="left"/>
    </xf>
    <xf numFmtId="0" fontId="44" fillId="0" borderId="12" xfId="0" applyFont="1" applyBorder="1"/>
    <xf numFmtId="0" fontId="42" fillId="14" borderId="23" xfId="0" applyFont="1" applyFill="1" applyBorder="1" applyAlignment="1">
      <alignment horizontal="left"/>
    </xf>
    <xf numFmtId="0" fontId="43" fillId="14" borderId="37" xfId="0" applyFont="1" applyFill="1" applyBorder="1"/>
    <xf numFmtId="0" fontId="4" fillId="0" borderId="108" xfId="0" applyFont="1" applyBorder="1"/>
    <xf numFmtId="0" fontId="4" fillId="0" borderId="111" xfId="0" applyFont="1" applyBorder="1"/>
    <xf numFmtId="0" fontId="42" fillId="10" borderId="110" xfId="0" applyFont="1" applyFill="1" applyBorder="1" applyAlignment="1">
      <alignment horizontal="left"/>
    </xf>
    <xf numFmtId="0" fontId="1" fillId="0" borderId="116" xfId="0" applyFont="1" applyBorder="1" applyAlignment="1">
      <alignment horizontal="left"/>
    </xf>
    <xf numFmtId="0" fontId="1" fillId="0" borderId="117" xfId="0" applyFont="1" applyBorder="1" applyAlignment="1">
      <alignment horizontal="left"/>
    </xf>
    <xf numFmtId="0" fontId="42" fillId="14" borderId="78" xfId="0" applyFont="1" applyFill="1" applyBorder="1" applyAlignment="1">
      <alignment horizontal="left"/>
    </xf>
    <xf numFmtId="0" fontId="42" fillId="14" borderId="55" xfId="0" applyFont="1" applyFill="1" applyBorder="1" applyAlignment="1">
      <alignment horizontal="left"/>
    </xf>
    <xf numFmtId="0" fontId="42" fillId="15" borderId="120" xfId="0" applyFont="1" applyFill="1" applyBorder="1" applyAlignment="1">
      <alignment horizontal="left"/>
    </xf>
    <xf numFmtId="0" fontId="42" fillId="15" borderId="121" xfId="0" applyFont="1" applyFill="1" applyBorder="1" applyAlignment="1">
      <alignment horizontal="left"/>
    </xf>
    <xf numFmtId="0" fontId="42" fillId="15" borderId="123" xfId="0" applyFont="1" applyFill="1" applyBorder="1" applyAlignment="1">
      <alignment horizontal="left"/>
    </xf>
    <xf numFmtId="0" fontId="42" fillId="15" borderId="31" xfId="0" applyFont="1" applyFill="1" applyBorder="1" applyAlignment="1">
      <alignment horizontal="left"/>
    </xf>
    <xf numFmtId="0" fontId="42" fillId="15" borderId="126" xfId="0" applyFont="1" applyFill="1" applyBorder="1" applyAlignment="1">
      <alignment horizontal="left"/>
    </xf>
    <xf numFmtId="0" fontId="42" fillId="15" borderId="127" xfId="0" applyFont="1" applyFill="1" applyBorder="1" applyAlignment="1">
      <alignment horizontal="left"/>
    </xf>
    <xf numFmtId="0" fontId="42" fillId="15" borderId="119" xfId="0" applyFont="1" applyFill="1" applyBorder="1" applyAlignment="1">
      <alignment horizontal="left"/>
    </xf>
    <xf numFmtId="0" fontId="42" fillId="15" borderId="82" xfId="0" applyFont="1" applyFill="1" applyBorder="1" applyAlignment="1">
      <alignment horizontal="left"/>
    </xf>
    <xf numFmtId="0" fontId="42" fillId="15" borderId="52" xfId="0" applyFont="1" applyFill="1" applyBorder="1" applyAlignment="1">
      <alignment horizontal="left"/>
    </xf>
    <xf numFmtId="0" fontId="42" fillId="15" borderId="40" xfId="0" applyFont="1" applyFill="1" applyBorder="1" applyAlignment="1">
      <alignment horizontal="left"/>
    </xf>
    <xf numFmtId="0" fontId="42" fillId="15" borderId="79" xfId="0" applyFont="1" applyFill="1" applyBorder="1" applyAlignment="1">
      <alignment horizontal="left"/>
    </xf>
    <xf numFmtId="0" fontId="42" fillId="14" borderId="107" xfId="0" applyFont="1" applyFill="1" applyBorder="1" applyAlignment="1">
      <alignment horizontal="left"/>
    </xf>
    <xf numFmtId="0" fontId="42" fillId="14" borderId="108" xfId="0" applyFont="1" applyFill="1" applyBorder="1" applyAlignment="1">
      <alignment horizontal="left"/>
    </xf>
    <xf numFmtId="0" fontId="1" fillId="0" borderId="107" xfId="0" applyFont="1" applyBorder="1" applyAlignment="1">
      <alignment horizontal="left"/>
    </xf>
    <xf numFmtId="0" fontId="4" fillId="0" borderId="117" xfId="0" applyFont="1" applyBorder="1"/>
    <xf numFmtId="14" fontId="2" fillId="0" borderId="90" xfId="0" applyNumberFormat="1" applyFont="1" applyBorder="1" applyAlignment="1">
      <alignment horizontal="left"/>
    </xf>
    <xf numFmtId="0" fontId="2" fillId="0" borderId="91" xfId="0" applyFont="1" applyBorder="1" applyAlignment="1">
      <alignment horizontal="left"/>
    </xf>
    <xf numFmtId="14" fontId="2" fillId="0" borderId="93" xfId="0" applyNumberFormat="1" applyFont="1" applyBorder="1" applyAlignment="1">
      <alignment horizontal="left"/>
    </xf>
    <xf numFmtId="0" fontId="2" fillId="0" borderId="87" xfId="0" applyFont="1" applyBorder="1" applyAlignment="1">
      <alignment horizontal="left"/>
    </xf>
    <xf numFmtId="0" fontId="17" fillId="0" borderId="87" xfId="0" applyFont="1" applyBorder="1" applyAlignment="1">
      <alignment horizontal="center"/>
    </xf>
    <xf numFmtId="0" fontId="17" fillId="0" borderId="102" xfId="0" applyFont="1" applyBorder="1" applyAlignment="1">
      <alignment horizontal="center"/>
    </xf>
    <xf numFmtId="0" fontId="2" fillId="0" borderId="87" xfId="0" applyFont="1" applyBorder="1" applyAlignment="1">
      <alignment horizontal="center"/>
    </xf>
  </cellXfs>
  <cellStyles count="4">
    <cellStyle name="Currency" xfId="1" builtinId="4"/>
    <cellStyle name="Currency 2 3" xfId="3" xr:uid="{A5E3D6FB-2B0E-49E3-8230-375495392E6D}"/>
    <cellStyle name="Normal" xfId="0" builtinId="0"/>
    <cellStyle name="Normal 2" xfId="2" xr:uid="{A2ACCBD3-F071-40DA-A781-59308750DF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4FE0-1332-43F6-A1DC-6E914C4971E6}">
  <sheetPr>
    <tabColor rgb="FF00B050"/>
    <pageSetUpPr fitToPage="1"/>
  </sheetPr>
  <dimension ref="A1:R206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14" sqref="C14"/>
    </sheetView>
  </sheetViews>
  <sheetFormatPr defaultColWidth="8.85546875" defaultRowHeight="12.75" outlineLevelCol="1" x14ac:dyDescent="0.2"/>
  <cols>
    <col min="1" max="1" width="71.85546875" style="557" bestFit="1" customWidth="1"/>
    <col min="2" max="3" width="17" style="558" customWidth="1"/>
    <col min="4" max="15" width="17" style="558" hidden="1" customWidth="1" outlineLevel="1"/>
    <col min="16" max="16" width="31.7109375" style="554" hidden="1" customWidth="1" outlineLevel="1"/>
    <col min="17" max="17" width="8.85546875" style="437" collapsed="1"/>
    <col min="18" max="18" width="10.28515625" style="437" bestFit="1" customWidth="1"/>
    <col min="19" max="16384" width="8.85546875" style="437"/>
  </cols>
  <sheetData>
    <row r="1" spans="1:16" ht="23.25" x14ac:dyDescent="0.35">
      <c r="A1" s="602" t="s">
        <v>702</v>
      </c>
      <c r="B1" s="602"/>
      <c r="C1" s="602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</row>
    <row r="2" spans="1:16" x14ac:dyDescent="0.2">
      <c r="A2" s="437"/>
      <c r="B2" s="438"/>
      <c r="C2" s="438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</row>
    <row r="3" spans="1:16" x14ac:dyDescent="0.2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</row>
    <row r="4" spans="1:16" x14ac:dyDescent="0.2">
      <c r="A4" s="439"/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1"/>
    </row>
    <row r="5" spans="1:16" ht="16.5" thickBot="1" x14ac:dyDescent="0.25">
      <c r="A5" s="442" t="s">
        <v>15</v>
      </c>
      <c r="B5" s="443"/>
      <c r="C5" s="443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1"/>
    </row>
    <row r="6" spans="1:16" ht="24" x14ac:dyDescent="0.2">
      <c r="A6" s="445"/>
      <c r="B6" s="446" t="s">
        <v>640</v>
      </c>
      <c r="C6" s="447" t="s">
        <v>641</v>
      </c>
      <c r="D6" s="448" t="s">
        <v>24</v>
      </c>
      <c r="E6" s="449" t="s">
        <v>25</v>
      </c>
      <c r="F6" s="449" t="s">
        <v>26</v>
      </c>
      <c r="G6" s="449" t="s">
        <v>27</v>
      </c>
      <c r="H6" s="449" t="s">
        <v>28</v>
      </c>
      <c r="I6" s="449" t="s">
        <v>29</v>
      </c>
      <c r="J6" s="449" t="s">
        <v>30</v>
      </c>
      <c r="K6" s="449" t="s">
        <v>31</v>
      </c>
      <c r="L6" s="449" t="s">
        <v>32</v>
      </c>
      <c r="M6" s="449" t="s">
        <v>33</v>
      </c>
      <c r="N6" s="449" t="s">
        <v>34</v>
      </c>
      <c r="O6" s="450" t="s">
        <v>35</v>
      </c>
      <c r="P6" s="451"/>
    </row>
    <row r="7" spans="1:16" ht="23.25" x14ac:dyDescent="0.35">
      <c r="A7" s="452" t="s">
        <v>37</v>
      </c>
      <c r="B7" s="453"/>
      <c r="C7" s="453"/>
      <c r="D7" s="454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6"/>
      <c r="P7" s="457" t="s">
        <v>41</v>
      </c>
    </row>
    <row r="8" spans="1:16" x14ac:dyDescent="0.2">
      <c r="A8" s="458" t="s">
        <v>692</v>
      </c>
      <c r="B8" s="459"/>
      <c r="C8" s="459"/>
      <c r="D8" s="460"/>
      <c r="E8" s="461"/>
      <c r="F8" s="461"/>
      <c r="G8" s="462"/>
      <c r="H8" s="461"/>
      <c r="I8" s="461"/>
      <c r="J8" s="461"/>
      <c r="K8" s="461"/>
      <c r="L8" s="461"/>
      <c r="M8" s="461"/>
      <c r="N8" s="461"/>
      <c r="O8" s="463"/>
      <c r="P8" s="451"/>
    </row>
    <row r="9" spans="1:16" x14ac:dyDescent="0.2">
      <c r="A9" s="468" t="s">
        <v>693</v>
      </c>
      <c r="B9" s="464">
        <f>150*55</f>
        <v>8250</v>
      </c>
      <c r="C9" s="465">
        <v>5850</v>
      </c>
      <c r="D9" s="466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7"/>
      <c r="P9" s="451"/>
    </row>
    <row r="10" spans="1:16" x14ac:dyDescent="0.2">
      <c r="A10" s="468" t="s">
        <v>642</v>
      </c>
      <c r="B10" s="464">
        <f>5*100</f>
        <v>500</v>
      </c>
      <c r="C10" s="465">
        <v>500</v>
      </c>
      <c r="D10" s="466"/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7"/>
      <c r="P10" s="451"/>
    </row>
    <row r="11" spans="1:16" x14ac:dyDescent="0.2">
      <c r="A11" s="468"/>
      <c r="B11" s="469">
        <f>SUM(B9:B10)</f>
        <v>8750</v>
      </c>
      <c r="C11" s="470">
        <f>SUM(C9:C10)</f>
        <v>6350</v>
      </c>
      <c r="D11" s="471">
        <f t="shared" ref="D11:O11" si="0">SUM(D9:D10)</f>
        <v>0</v>
      </c>
      <c r="E11" s="469">
        <f t="shared" si="0"/>
        <v>0</v>
      </c>
      <c r="F11" s="469">
        <f t="shared" si="0"/>
        <v>0</v>
      </c>
      <c r="G11" s="469">
        <f t="shared" si="0"/>
        <v>0</v>
      </c>
      <c r="H11" s="469">
        <f t="shared" si="0"/>
        <v>0</v>
      </c>
      <c r="I11" s="469">
        <f t="shared" si="0"/>
        <v>0</v>
      </c>
      <c r="J11" s="469">
        <f t="shared" si="0"/>
        <v>0</v>
      </c>
      <c r="K11" s="469">
        <f t="shared" si="0"/>
        <v>0</v>
      </c>
      <c r="L11" s="469">
        <f t="shared" si="0"/>
        <v>0</v>
      </c>
      <c r="M11" s="469">
        <f t="shared" si="0"/>
        <v>0</v>
      </c>
      <c r="N11" s="469">
        <f t="shared" si="0"/>
        <v>0</v>
      </c>
      <c r="O11" s="472">
        <f t="shared" si="0"/>
        <v>0</v>
      </c>
      <c r="P11" s="451"/>
    </row>
    <row r="12" spans="1:16" x14ac:dyDescent="0.2">
      <c r="A12" s="468"/>
      <c r="B12" s="473"/>
      <c r="C12" s="473"/>
      <c r="D12" s="474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6"/>
      <c r="P12" s="451"/>
    </row>
    <row r="13" spans="1:16" x14ac:dyDescent="0.2">
      <c r="A13" s="477" t="s">
        <v>643</v>
      </c>
      <c r="B13" s="478"/>
      <c r="C13" s="478"/>
      <c r="D13" s="479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1"/>
      <c r="P13" s="451"/>
    </row>
    <row r="14" spans="1:16" x14ac:dyDescent="0.2">
      <c r="A14" s="482" t="s">
        <v>89</v>
      </c>
      <c r="B14" s="483">
        <f>1335*5</f>
        <v>6675</v>
      </c>
      <c r="C14" s="465">
        <f>SUM(D14:O14)</f>
        <v>0</v>
      </c>
      <c r="D14" s="484"/>
      <c r="E14" s="483"/>
      <c r="F14" s="483"/>
      <c r="G14" s="483"/>
      <c r="H14" s="483"/>
      <c r="I14" s="483"/>
      <c r="J14" s="483"/>
      <c r="K14" s="483"/>
      <c r="L14" s="483"/>
      <c r="M14" s="483"/>
      <c r="N14" s="483"/>
      <c r="O14" s="485"/>
      <c r="P14" s="486"/>
    </row>
    <row r="15" spans="1:16" x14ac:dyDescent="0.2">
      <c r="A15" s="487" t="s">
        <v>97</v>
      </c>
      <c r="B15" s="483">
        <f>540*5</f>
        <v>2700</v>
      </c>
      <c r="C15" s="465">
        <f>SUM(D15:O15)</f>
        <v>0</v>
      </c>
      <c r="D15" s="484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5"/>
      <c r="P15" s="451"/>
    </row>
    <row r="16" spans="1:16" x14ac:dyDescent="0.2">
      <c r="A16" s="488" t="s">
        <v>98</v>
      </c>
      <c r="B16" s="483">
        <f>625*5</f>
        <v>3125</v>
      </c>
      <c r="C16" s="465">
        <f>SUM(D16:O16)</f>
        <v>0</v>
      </c>
      <c r="D16" s="484"/>
      <c r="E16" s="483"/>
      <c r="F16" s="483"/>
      <c r="G16" s="483"/>
      <c r="H16" s="483"/>
      <c r="I16" s="483"/>
      <c r="J16" s="483"/>
      <c r="K16" s="483"/>
      <c r="L16" s="483"/>
      <c r="M16" s="483"/>
      <c r="N16" s="483"/>
      <c r="O16" s="485"/>
      <c r="P16" s="451"/>
    </row>
    <row r="17" spans="1:18" x14ac:dyDescent="0.2">
      <c r="A17" s="487" t="s">
        <v>99</v>
      </c>
      <c r="B17" s="483">
        <f>100*5</f>
        <v>500</v>
      </c>
      <c r="C17" s="465">
        <f>SUM(D17:O17)</f>
        <v>0</v>
      </c>
      <c r="D17" s="484"/>
      <c r="E17" s="483"/>
      <c r="F17" s="483"/>
      <c r="G17" s="483"/>
      <c r="H17" s="483"/>
      <c r="I17" s="483"/>
      <c r="J17" s="483"/>
      <c r="K17" s="483"/>
      <c r="L17" s="483"/>
      <c r="M17" s="483"/>
      <c r="N17" s="483"/>
      <c r="O17" s="485"/>
      <c r="P17" s="451"/>
    </row>
    <row r="18" spans="1:18" x14ac:dyDescent="0.2">
      <c r="A18" s="487" t="s">
        <v>694</v>
      </c>
      <c r="B18" s="483">
        <f>500*5</f>
        <v>2500</v>
      </c>
      <c r="C18" s="465"/>
      <c r="D18" s="484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5"/>
      <c r="P18" s="451"/>
    </row>
    <row r="19" spans="1:18" x14ac:dyDescent="0.2">
      <c r="A19" s="487"/>
      <c r="B19" s="489">
        <f>SUM(B14:B18)</f>
        <v>15500</v>
      </c>
      <c r="C19" s="490">
        <f t="shared" ref="C19:O19" si="1">SUM(C14:C17)</f>
        <v>0</v>
      </c>
      <c r="D19" s="491">
        <f t="shared" si="1"/>
        <v>0</v>
      </c>
      <c r="E19" s="489">
        <f t="shared" si="1"/>
        <v>0</v>
      </c>
      <c r="F19" s="489">
        <f t="shared" si="1"/>
        <v>0</v>
      </c>
      <c r="G19" s="489">
        <f t="shared" si="1"/>
        <v>0</v>
      </c>
      <c r="H19" s="489">
        <f t="shared" si="1"/>
        <v>0</v>
      </c>
      <c r="I19" s="489">
        <f t="shared" si="1"/>
        <v>0</v>
      </c>
      <c r="J19" s="489">
        <f t="shared" si="1"/>
        <v>0</v>
      </c>
      <c r="K19" s="489">
        <f t="shared" si="1"/>
        <v>0</v>
      </c>
      <c r="L19" s="489">
        <f t="shared" si="1"/>
        <v>0</v>
      </c>
      <c r="M19" s="489">
        <f t="shared" si="1"/>
        <v>0</v>
      </c>
      <c r="N19" s="489">
        <f t="shared" si="1"/>
        <v>0</v>
      </c>
      <c r="O19" s="492">
        <f t="shared" si="1"/>
        <v>0</v>
      </c>
      <c r="P19" s="451"/>
      <c r="R19" s="438"/>
    </row>
    <row r="20" spans="1:18" x14ac:dyDescent="0.2">
      <c r="A20" s="468"/>
      <c r="B20" s="473"/>
      <c r="C20" s="473"/>
      <c r="D20" s="474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6"/>
      <c r="P20" s="451"/>
    </row>
    <row r="21" spans="1:18" x14ac:dyDescent="0.2">
      <c r="A21" s="493" t="s">
        <v>101</v>
      </c>
      <c r="B21" s="469">
        <f>40*60</f>
        <v>2400</v>
      </c>
      <c r="C21" s="470">
        <f>SUM(D21:O21)</f>
        <v>0</v>
      </c>
      <c r="D21" s="471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72"/>
      <c r="P21" s="451"/>
    </row>
    <row r="22" spans="1:18" x14ac:dyDescent="0.2">
      <c r="A22" s="494"/>
      <c r="B22" s="473"/>
      <c r="C22" s="473"/>
      <c r="D22" s="474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6"/>
      <c r="P22" s="495"/>
    </row>
    <row r="23" spans="1:18" x14ac:dyDescent="0.2">
      <c r="A23" s="458" t="s">
        <v>644</v>
      </c>
      <c r="B23" s="496"/>
      <c r="C23" s="496"/>
      <c r="D23" s="497"/>
      <c r="E23" s="498"/>
      <c r="F23" s="498"/>
      <c r="G23" s="498"/>
      <c r="H23" s="498"/>
      <c r="I23" s="498"/>
      <c r="J23" s="498"/>
      <c r="K23" s="498"/>
      <c r="L23" s="498"/>
      <c r="M23" s="498"/>
      <c r="N23" s="498"/>
      <c r="O23" s="499"/>
      <c r="P23" s="495"/>
    </row>
    <row r="24" spans="1:18" x14ac:dyDescent="0.2">
      <c r="A24" s="494" t="s">
        <v>645</v>
      </c>
      <c r="B24" s="500">
        <v>0</v>
      </c>
      <c r="C24" s="465">
        <f>SUM(D24:O24)</f>
        <v>0</v>
      </c>
      <c r="D24" s="501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3"/>
      <c r="P24" s="504"/>
    </row>
    <row r="25" spans="1:18" x14ac:dyDescent="0.2">
      <c r="A25" s="494"/>
      <c r="B25" s="505">
        <f t="shared" ref="B25:O25" si="2">SUM(B24:B24)</f>
        <v>0</v>
      </c>
      <c r="C25" s="505">
        <f t="shared" si="2"/>
        <v>0</v>
      </c>
      <c r="D25" s="506">
        <f t="shared" si="2"/>
        <v>0</v>
      </c>
      <c r="E25" s="505">
        <f t="shared" si="2"/>
        <v>0</v>
      </c>
      <c r="F25" s="505">
        <f t="shared" si="2"/>
        <v>0</v>
      </c>
      <c r="G25" s="505">
        <f t="shared" si="2"/>
        <v>0</v>
      </c>
      <c r="H25" s="505">
        <f t="shared" si="2"/>
        <v>0</v>
      </c>
      <c r="I25" s="505">
        <f t="shared" si="2"/>
        <v>0</v>
      </c>
      <c r="J25" s="505">
        <f t="shared" si="2"/>
        <v>0</v>
      </c>
      <c r="K25" s="505">
        <f t="shared" si="2"/>
        <v>0</v>
      </c>
      <c r="L25" s="505">
        <f t="shared" si="2"/>
        <v>0</v>
      </c>
      <c r="M25" s="505">
        <f t="shared" si="2"/>
        <v>0</v>
      </c>
      <c r="N25" s="505">
        <f t="shared" si="2"/>
        <v>0</v>
      </c>
      <c r="O25" s="507">
        <f t="shared" si="2"/>
        <v>0</v>
      </c>
      <c r="P25" s="495"/>
    </row>
    <row r="26" spans="1:18" x14ac:dyDescent="0.2">
      <c r="A26" s="494"/>
      <c r="B26" s="473"/>
      <c r="C26" s="473"/>
      <c r="D26" s="474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6"/>
      <c r="P26" s="451"/>
    </row>
    <row r="27" spans="1:18" x14ac:dyDescent="0.2">
      <c r="A27" s="458" t="s">
        <v>646</v>
      </c>
      <c r="B27" s="496"/>
      <c r="C27" s="496"/>
      <c r="D27" s="497"/>
      <c r="E27" s="498"/>
      <c r="F27" s="498"/>
      <c r="G27" s="498"/>
      <c r="H27" s="498"/>
      <c r="I27" s="498"/>
      <c r="J27" s="498"/>
      <c r="K27" s="498"/>
      <c r="L27" s="498"/>
      <c r="M27" s="498"/>
      <c r="N27" s="498"/>
      <c r="O27" s="499"/>
      <c r="P27" s="495"/>
    </row>
    <row r="28" spans="1:18" x14ac:dyDescent="0.2">
      <c r="A28" s="468" t="s">
        <v>647</v>
      </c>
      <c r="B28" s="500">
        <v>1200</v>
      </c>
      <c r="C28" s="465">
        <f>SUM(D28:O28)</f>
        <v>0</v>
      </c>
      <c r="D28" s="501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3"/>
      <c r="P28" s="504"/>
    </row>
    <row r="29" spans="1:18" x14ac:dyDescent="0.2">
      <c r="A29" s="468" t="s">
        <v>686</v>
      </c>
      <c r="B29" s="500">
        <v>750</v>
      </c>
      <c r="C29" s="465"/>
      <c r="D29" s="501"/>
      <c r="E29" s="502"/>
      <c r="F29" s="502"/>
      <c r="G29" s="502"/>
      <c r="H29" s="502"/>
      <c r="I29" s="502"/>
      <c r="J29" s="502"/>
      <c r="K29" s="502"/>
      <c r="L29" s="502"/>
      <c r="M29" s="502"/>
      <c r="N29" s="502"/>
      <c r="O29" s="503"/>
      <c r="P29" s="504"/>
    </row>
    <row r="30" spans="1:18" x14ac:dyDescent="0.2">
      <c r="A30" s="468" t="s">
        <v>689</v>
      </c>
      <c r="B30" s="500">
        <f>875+3750+3400+3750</f>
        <v>11775</v>
      </c>
      <c r="C30" s="465"/>
      <c r="D30" s="501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3"/>
      <c r="P30" s="504"/>
    </row>
    <row r="31" spans="1:18" x14ac:dyDescent="0.2">
      <c r="A31" s="494" t="s">
        <v>687</v>
      </c>
      <c r="B31" s="500">
        <v>400</v>
      </c>
      <c r="C31" s="465">
        <f>SUM(D31:O31)</f>
        <v>0</v>
      </c>
      <c r="D31" s="501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3"/>
      <c r="P31" s="504"/>
    </row>
    <row r="32" spans="1:18" x14ac:dyDescent="0.2">
      <c r="A32" s="494"/>
      <c r="B32" s="505">
        <f t="shared" ref="B32:O32" si="3">SUM(B28:B31)</f>
        <v>14125</v>
      </c>
      <c r="C32" s="505">
        <f t="shared" si="3"/>
        <v>0</v>
      </c>
      <c r="D32" s="506">
        <f t="shared" si="3"/>
        <v>0</v>
      </c>
      <c r="E32" s="505">
        <f t="shared" si="3"/>
        <v>0</v>
      </c>
      <c r="F32" s="505">
        <f t="shared" si="3"/>
        <v>0</v>
      </c>
      <c r="G32" s="505">
        <f t="shared" si="3"/>
        <v>0</v>
      </c>
      <c r="H32" s="505">
        <f t="shared" si="3"/>
        <v>0</v>
      </c>
      <c r="I32" s="505">
        <f t="shared" si="3"/>
        <v>0</v>
      </c>
      <c r="J32" s="505">
        <f t="shared" si="3"/>
        <v>0</v>
      </c>
      <c r="K32" s="505">
        <f t="shared" si="3"/>
        <v>0</v>
      </c>
      <c r="L32" s="505">
        <f t="shared" si="3"/>
        <v>0</v>
      </c>
      <c r="M32" s="505">
        <f t="shared" si="3"/>
        <v>0</v>
      </c>
      <c r="N32" s="505">
        <f t="shared" si="3"/>
        <v>0</v>
      </c>
      <c r="O32" s="507">
        <f t="shared" si="3"/>
        <v>0</v>
      </c>
      <c r="P32" s="495"/>
    </row>
    <row r="33" spans="1:16" x14ac:dyDescent="0.2">
      <c r="A33" s="494"/>
      <c r="B33" s="473"/>
      <c r="C33" s="473"/>
      <c r="D33" s="474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6"/>
      <c r="P33" s="451"/>
    </row>
    <row r="34" spans="1:16" x14ac:dyDescent="0.2">
      <c r="A34" s="458" t="s">
        <v>141</v>
      </c>
      <c r="B34" s="508"/>
      <c r="C34" s="508"/>
      <c r="D34" s="509"/>
      <c r="E34" s="510"/>
      <c r="F34" s="510"/>
      <c r="G34" s="510"/>
      <c r="H34" s="510"/>
      <c r="I34" s="510"/>
      <c r="J34" s="510"/>
      <c r="K34" s="510"/>
      <c r="L34" s="510"/>
      <c r="M34" s="510"/>
      <c r="N34" s="510"/>
      <c r="O34" s="511"/>
      <c r="P34" s="451"/>
    </row>
    <row r="35" spans="1:16" x14ac:dyDescent="0.2">
      <c r="A35" s="512" t="s">
        <v>688</v>
      </c>
      <c r="B35" s="513">
        <v>4450</v>
      </c>
      <c r="C35" s="465">
        <f>SUM(D35:O35)</f>
        <v>0</v>
      </c>
      <c r="D35" s="514"/>
      <c r="E35" s="515"/>
      <c r="F35" s="515"/>
      <c r="G35" s="515"/>
      <c r="H35" s="515"/>
      <c r="I35" s="515"/>
      <c r="J35" s="515"/>
      <c r="K35" s="515"/>
      <c r="L35" s="515"/>
      <c r="M35" s="515"/>
      <c r="N35" s="515"/>
      <c r="O35" s="516"/>
      <c r="P35" s="517"/>
    </row>
    <row r="36" spans="1:16" x14ac:dyDescent="0.2">
      <c r="A36" s="593" t="s">
        <v>779</v>
      </c>
      <c r="B36" s="513">
        <v>0</v>
      </c>
      <c r="C36" s="465">
        <v>3476.03</v>
      </c>
      <c r="D36" s="518"/>
      <c r="E36" s="513"/>
      <c r="F36" s="513"/>
      <c r="G36" s="513"/>
      <c r="H36" s="513"/>
      <c r="I36" s="513"/>
      <c r="J36" s="513"/>
      <c r="K36" s="513"/>
      <c r="L36" s="513"/>
      <c r="M36" s="513"/>
      <c r="N36" s="513"/>
      <c r="O36" s="519"/>
      <c r="P36" s="520"/>
    </row>
    <row r="37" spans="1:16" x14ac:dyDescent="0.2">
      <c r="A37" s="468"/>
      <c r="B37" s="469">
        <f t="shared" ref="B37:O37" si="4">SUM(B35:B36)</f>
        <v>4450</v>
      </c>
      <c r="C37" s="470">
        <f t="shared" si="4"/>
        <v>3476.03</v>
      </c>
      <c r="D37" s="471">
        <f t="shared" si="4"/>
        <v>0</v>
      </c>
      <c r="E37" s="469">
        <f t="shared" si="4"/>
        <v>0</v>
      </c>
      <c r="F37" s="469">
        <f t="shared" si="4"/>
        <v>0</v>
      </c>
      <c r="G37" s="469">
        <f t="shared" si="4"/>
        <v>0</v>
      </c>
      <c r="H37" s="469">
        <f t="shared" si="4"/>
        <v>0</v>
      </c>
      <c r="I37" s="469">
        <f t="shared" si="4"/>
        <v>0</v>
      </c>
      <c r="J37" s="469">
        <f t="shared" si="4"/>
        <v>0</v>
      </c>
      <c r="K37" s="469">
        <f t="shared" si="4"/>
        <v>0</v>
      </c>
      <c r="L37" s="469">
        <f t="shared" si="4"/>
        <v>0</v>
      </c>
      <c r="M37" s="469">
        <f t="shared" si="4"/>
        <v>0</v>
      </c>
      <c r="N37" s="469">
        <f t="shared" si="4"/>
        <v>0</v>
      </c>
      <c r="O37" s="472">
        <f t="shared" si="4"/>
        <v>0</v>
      </c>
      <c r="P37" s="451"/>
    </row>
    <row r="38" spans="1:16" x14ac:dyDescent="0.2">
      <c r="A38" s="521"/>
      <c r="B38" s="473"/>
      <c r="C38" s="473"/>
      <c r="D38" s="474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6"/>
      <c r="P38" s="451"/>
    </row>
    <row r="39" spans="1:16" ht="15.75" x14ac:dyDescent="0.25">
      <c r="A39" s="522" t="s">
        <v>169</v>
      </c>
      <c r="B39" s="523">
        <f>SUM(B25,B37,B21,B19,B11,B32)</f>
        <v>45225</v>
      </c>
      <c r="C39" s="524">
        <f t="shared" ref="C39:O39" si="5">SUM(C37,C32,C21,C19,C11)</f>
        <v>9826.0300000000007</v>
      </c>
      <c r="D39" s="525">
        <f t="shared" si="5"/>
        <v>0</v>
      </c>
      <c r="E39" s="523">
        <f t="shared" si="5"/>
        <v>0</v>
      </c>
      <c r="F39" s="523">
        <f t="shared" si="5"/>
        <v>0</v>
      </c>
      <c r="G39" s="523">
        <f t="shared" si="5"/>
        <v>0</v>
      </c>
      <c r="H39" s="523">
        <f t="shared" si="5"/>
        <v>0</v>
      </c>
      <c r="I39" s="523">
        <f t="shared" si="5"/>
        <v>0</v>
      </c>
      <c r="J39" s="523">
        <f t="shared" si="5"/>
        <v>0</v>
      </c>
      <c r="K39" s="523">
        <f t="shared" si="5"/>
        <v>0</v>
      </c>
      <c r="L39" s="523">
        <f t="shared" si="5"/>
        <v>0</v>
      </c>
      <c r="M39" s="523">
        <f t="shared" si="5"/>
        <v>0</v>
      </c>
      <c r="N39" s="523">
        <f t="shared" si="5"/>
        <v>0</v>
      </c>
      <c r="O39" s="526">
        <f t="shared" si="5"/>
        <v>0</v>
      </c>
      <c r="P39" s="451"/>
    </row>
    <row r="40" spans="1:16" x14ac:dyDescent="0.2">
      <c r="A40" s="494"/>
      <c r="B40" s="473"/>
      <c r="C40" s="473"/>
      <c r="D40" s="474"/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6"/>
      <c r="P40" s="451"/>
    </row>
    <row r="41" spans="1:16" x14ac:dyDescent="0.2">
      <c r="A41" s="494"/>
      <c r="B41" s="473"/>
      <c r="C41" s="473"/>
      <c r="D41" s="474"/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76"/>
      <c r="P41" s="451"/>
    </row>
    <row r="42" spans="1:16" x14ac:dyDescent="0.2">
      <c r="A42" s="494"/>
      <c r="B42" s="473"/>
      <c r="C42" s="473"/>
      <c r="D42" s="474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6"/>
      <c r="P42" s="451"/>
    </row>
    <row r="43" spans="1:16" ht="23.25" x14ac:dyDescent="0.35">
      <c r="A43" s="527" t="s">
        <v>100</v>
      </c>
      <c r="B43" s="528"/>
      <c r="C43" s="528"/>
      <c r="D43" s="529"/>
      <c r="E43" s="530"/>
      <c r="F43" s="530"/>
      <c r="G43" s="530"/>
      <c r="H43" s="530"/>
      <c r="I43" s="530"/>
      <c r="J43" s="530"/>
      <c r="K43" s="530"/>
      <c r="L43" s="530"/>
      <c r="M43" s="530"/>
      <c r="N43" s="530"/>
      <c r="O43" s="531"/>
      <c r="P43" s="451"/>
    </row>
    <row r="44" spans="1:16" ht="23.25" x14ac:dyDescent="0.35">
      <c r="A44" s="532"/>
      <c r="B44" s="473"/>
      <c r="C44" s="473"/>
      <c r="D44" s="474"/>
      <c r="E44" s="475"/>
      <c r="F44" s="475"/>
      <c r="G44" s="475"/>
      <c r="H44" s="475"/>
      <c r="I44" s="475"/>
      <c r="J44" s="475"/>
      <c r="K44" s="475"/>
      <c r="L44" s="475"/>
      <c r="M44" s="475"/>
      <c r="N44" s="475"/>
      <c r="O44" s="476"/>
      <c r="P44" s="451"/>
    </row>
    <row r="45" spans="1:16" x14ac:dyDescent="0.2">
      <c r="A45" s="458" t="s">
        <v>644</v>
      </c>
      <c r="B45" s="508"/>
      <c r="C45" s="508"/>
      <c r="D45" s="509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1"/>
      <c r="P45" s="451"/>
    </row>
    <row r="46" spans="1:16" x14ac:dyDescent="0.2">
      <c r="A46" s="468" t="s">
        <v>648</v>
      </c>
      <c r="B46" s="533">
        <v>450</v>
      </c>
      <c r="C46" s="465">
        <v>100</v>
      </c>
      <c r="D46" s="534"/>
      <c r="E46" s="533"/>
      <c r="F46" s="533"/>
      <c r="G46" s="533"/>
      <c r="H46" s="533"/>
      <c r="I46" s="533"/>
      <c r="J46" s="533"/>
      <c r="K46" s="533"/>
      <c r="L46" s="533"/>
      <c r="M46" s="533"/>
      <c r="N46" s="533"/>
      <c r="O46" s="535"/>
      <c r="P46" s="451"/>
    </row>
    <row r="47" spans="1:16" x14ac:dyDescent="0.2">
      <c r="A47" s="468" t="s">
        <v>649</v>
      </c>
      <c r="B47" s="533">
        <v>0</v>
      </c>
      <c r="C47" s="465"/>
      <c r="D47" s="534"/>
      <c r="E47" s="533"/>
      <c r="F47" s="533"/>
      <c r="G47" s="533"/>
      <c r="H47" s="533"/>
      <c r="I47" s="533"/>
      <c r="J47" s="533"/>
      <c r="K47" s="533"/>
      <c r="L47" s="533"/>
      <c r="M47" s="533"/>
      <c r="N47" s="533"/>
      <c r="O47" s="535"/>
      <c r="P47" s="451"/>
    </row>
    <row r="48" spans="1:16" x14ac:dyDescent="0.2">
      <c r="A48" s="468" t="s">
        <v>650</v>
      </c>
      <c r="B48" s="533">
        <v>150</v>
      </c>
      <c r="C48" s="465"/>
      <c r="D48" s="534"/>
      <c r="E48" s="533"/>
      <c r="F48" s="533"/>
      <c r="G48" s="533"/>
      <c r="H48" s="533"/>
      <c r="I48" s="533"/>
      <c r="J48" s="533"/>
      <c r="K48" s="533"/>
      <c r="L48" s="533"/>
      <c r="M48" s="533"/>
      <c r="N48" s="533"/>
      <c r="O48" s="535"/>
      <c r="P48" s="451"/>
    </row>
    <row r="49" spans="1:16" x14ac:dyDescent="0.2">
      <c r="A49" s="468" t="s">
        <v>651</v>
      </c>
      <c r="B49" s="533">
        <v>500</v>
      </c>
      <c r="C49" s="465"/>
      <c r="D49" s="534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535"/>
      <c r="P49" s="451"/>
    </row>
    <row r="50" spans="1:16" x14ac:dyDescent="0.2">
      <c r="A50" s="468" t="s">
        <v>652</v>
      </c>
      <c r="B50" s="533">
        <v>200</v>
      </c>
      <c r="C50" s="465"/>
      <c r="D50" s="534"/>
      <c r="E50" s="533"/>
      <c r="F50" s="533"/>
      <c r="G50" s="533"/>
      <c r="H50" s="533"/>
      <c r="I50" s="533"/>
      <c r="J50" s="533"/>
      <c r="K50" s="533"/>
      <c r="L50" s="533"/>
      <c r="M50" s="533"/>
      <c r="N50" s="533"/>
      <c r="O50" s="535"/>
      <c r="P50" s="451"/>
    </row>
    <row r="51" spans="1:16" x14ac:dyDescent="0.2">
      <c r="A51" s="468" t="s">
        <v>653</v>
      </c>
      <c r="B51" s="533">
        <v>700</v>
      </c>
      <c r="C51" s="465">
        <f t="shared" ref="C51" si="6">SUM(D51:O51)</f>
        <v>0</v>
      </c>
      <c r="D51" s="534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5"/>
      <c r="P51" s="451"/>
    </row>
    <row r="52" spans="1:16" ht="15.75" x14ac:dyDescent="0.25">
      <c r="A52" s="494"/>
      <c r="B52" s="505">
        <f t="shared" ref="B52:O52" si="7">SUM(B46:B51)</f>
        <v>2000</v>
      </c>
      <c r="C52" s="536">
        <f t="shared" si="7"/>
        <v>100</v>
      </c>
      <c r="D52" s="506">
        <f t="shared" si="7"/>
        <v>0</v>
      </c>
      <c r="E52" s="505">
        <f t="shared" si="7"/>
        <v>0</v>
      </c>
      <c r="F52" s="505">
        <f t="shared" si="7"/>
        <v>0</v>
      </c>
      <c r="G52" s="505">
        <f t="shared" si="7"/>
        <v>0</v>
      </c>
      <c r="H52" s="505">
        <f t="shared" si="7"/>
        <v>0</v>
      </c>
      <c r="I52" s="505">
        <f t="shared" si="7"/>
        <v>0</v>
      </c>
      <c r="J52" s="505">
        <f t="shared" si="7"/>
        <v>0</v>
      </c>
      <c r="K52" s="505">
        <f t="shared" si="7"/>
        <v>0</v>
      </c>
      <c r="L52" s="505">
        <f t="shared" si="7"/>
        <v>0</v>
      </c>
      <c r="M52" s="505">
        <f t="shared" si="7"/>
        <v>0</v>
      </c>
      <c r="N52" s="505">
        <f t="shared" si="7"/>
        <v>0</v>
      </c>
      <c r="O52" s="507">
        <f t="shared" si="7"/>
        <v>0</v>
      </c>
      <c r="P52" s="537"/>
    </row>
    <row r="53" spans="1:16" ht="15.75" x14ac:dyDescent="0.25">
      <c r="A53" s="494"/>
      <c r="B53" s="500"/>
      <c r="C53" s="500"/>
      <c r="D53" s="534"/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5"/>
      <c r="P53" s="537"/>
    </row>
    <row r="54" spans="1:16" ht="15.75" x14ac:dyDescent="0.25">
      <c r="A54" s="458" t="s">
        <v>654</v>
      </c>
      <c r="B54" s="508"/>
      <c r="C54" s="508"/>
      <c r="D54" s="509"/>
      <c r="E54" s="510"/>
      <c r="F54" s="510"/>
      <c r="G54" s="510"/>
      <c r="H54" s="510"/>
      <c r="I54" s="510"/>
      <c r="J54" s="510"/>
      <c r="K54" s="510"/>
      <c r="L54" s="510"/>
      <c r="M54" s="510"/>
      <c r="N54" s="510"/>
      <c r="O54" s="511"/>
      <c r="P54" s="537"/>
    </row>
    <row r="55" spans="1:16" ht="15.75" x14ac:dyDescent="0.25">
      <c r="A55" s="468" t="s">
        <v>655</v>
      </c>
      <c r="B55" s="533">
        <v>0</v>
      </c>
      <c r="C55" s="465">
        <f t="shared" ref="C55:C61" si="8">SUM(D55:O55)</f>
        <v>0</v>
      </c>
      <c r="D55" s="534"/>
      <c r="E55" s="533"/>
      <c r="F55" s="533"/>
      <c r="G55" s="533"/>
      <c r="H55" s="533"/>
      <c r="I55" s="533"/>
      <c r="J55" s="533"/>
      <c r="K55" s="533"/>
      <c r="L55" s="533"/>
      <c r="M55" s="533"/>
      <c r="N55" s="533"/>
      <c r="O55" s="535"/>
      <c r="P55" s="537"/>
    </row>
    <row r="56" spans="1:16" ht="15.75" x14ac:dyDescent="0.25">
      <c r="A56" s="468" t="s">
        <v>656</v>
      </c>
      <c r="B56" s="533">
        <v>250</v>
      </c>
      <c r="C56" s="465">
        <v>177.18</v>
      </c>
      <c r="D56" s="534"/>
      <c r="E56" s="533"/>
      <c r="F56" s="533"/>
      <c r="G56" s="533"/>
      <c r="H56" s="533"/>
      <c r="I56" s="533"/>
      <c r="J56" s="533"/>
      <c r="K56" s="533"/>
      <c r="L56" s="533"/>
      <c r="M56" s="533"/>
      <c r="N56" s="533"/>
      <c r="O56" s="535"/>
      <c r="P56" s="537"/>
    </row>
    <row r="57" spans="1:16" ht="15.75" x14ac:dyDescent="0.25">
      <c r="A57" s="494" t="s">
        <v>657</v>
      </c>
      <c r="B57" s="533">
        <v>0</v>
      </c>
      <c r="C57" s="465">
        <f t="shared" si="8"/>
        <v>0</v>
      </c>
      <c r="D57" s="534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5"/>
      <c r="P57" s="537"/>
    </row>
    <row r="58" spans="1:16" ht="15.75" x14ac:dyDescent="0.25">
      <c r="A58" s="468" t="s">
        <v>658</v>
      </c>
      <c r="B58" s="533">
        <v>1600</v>
      </c>
      <c r="C58" s="465">
        <f t="shared" si="8"/>
        <v>0</v>
      </c>
      <c r="D58" s="534"/>
      <c r="E58" s="533"/>
      <c r="F58" s="533"/>
      <c r="G58" s="533"/>
      <c r="H58" s="533"/>
      <c r="I58" s="533"/>
      <c r="J58" s="533"/>
      <c r="K58" s="533"/>
      <c r="L58" s="533"/>
      <c r="M58" s="533"/>
      <c r="N58" s="533"/>
      <c r="O58" s="535"/>
      <c r="P58" s="537"/>
    </row>
    <row r="59" spans="1:16" ht="15.75" x14ac:dyDescent="0.25">
      <c r="A59" s="494" t="s">
        <v>659</v>
      </c>
      <c r="B59" s="533">
        <v>100</v>
      </c>
      <c r="C59" s="465">
        <f t="shared" si="8"/>
        <v>0</v>
      </c>
      <c r="D59" s="534"/>
      <c r="E59" s="533"/>
      <c r="F59" s="533"/>
      <c r="G59" s="533"/>
      <c r="H59" s="533"/>
      <c r="I59" s="533"/>
      <c r="J59" s="533"/>
      <c r="K59" s="533"/>
      <c r="L59" s="533"/>
      <c r="M59" s="533"/>
      <c r="N59" s="533"/>
      <c r="O59" s="535"/>
      <c r="P59" s="537"/>
    </row>
    <row r="60" spans="1:16" ht="15.75" x14ac:dyDescent="0.25">
      <c r="A60" s="494" t="s">
        <v>660</v>
      </c>
      <c r="B60" s="533">
        <v>1000</v>
      </c>
      <c r="C60" s="465">
        <v>1000</v>
      </c>
      <c r="D60" s="534"/>
      <c r="E60" s="533"/>
      <c r="F60" s="533"/>
      <c r="G60" s="533"/>
      <c r="H60" s="533"/>
      <c r="I60" s="533"/>
      <c r="J60" s="533"/>
      <c r="K60" s="533"/>
      <c r="L60" s="533"/>
      <c r="M60" s="533"/>
      <c r="N60" s="533"/>
      <c r="O60" s="535"/>
      <c r="P60" s="537"/>
    </row>
    <row r="61" spans="1:16" ht="15.75" x14ac:dyDescent="0.25">
      <c r="A61" s="494" t="s">
        <v>661</v>
      </c>
      <c r="B61" s="533">
        <v>1500</v>
      </c>
      <c r="C61" s="465">
        <f t="shared" si="8"/>
        <v>0</v>
      </c>
      <c r="D61" s="534"/>
      <c r="E61" s="533"/>
      <c r="F61" s="533"/>
      <c r="G61" s="533"/>
      <c r="H61" s="533"/>
      <c r="I61" s="533"/>
      <c r="J61" s="533"/>
      <c r="K61" s="533"/>
      <c r="L61" s="533"/>
      <c r="M61" s="533"/>
      <c r="N61" s="533"/>
      <c r="O61" s="535"/>
      <c r="P61" s="537"/>
    </row>
    <row r="62" spans="1:16" ht="15.75" x14ac:dyDescent="0.25">
      <c r="A62" s="494"/>
      <c r="B62" s="505">
        <f t="shared" ref="B62:O62" si="9">SUM(B55:B61)</f>
        <v>4450</v>
      </c>
      <c r="C62" s="536">
        <f t="shared" si="9"/>
        <v>1177.18</v>
      </c>
      <c r="D62" s="506">
        <f t="shared" si="9"/>
        <v>0</v>
      </c>
      <c r="E62" s="505">
        <f t="shared" si="9"/>
        <v>0</v>
      </c>
      <c r="F62" s="505">
        <f t="shared" si="9"/>
        <v>0</v>
      </c>
      <c r="G62" s="505">
        <f t="shared" si="9"/>
        <v>0</v>
      </c>
      <c r="H62" s="505">
        <f t="shared" si="9"/>
        <v>0</v>
      </c>
      <c r="I62" s="505">
        <f t="shared" si="9"/>
        <v>0</v>
      </c>
      <c r="J62" s="505">
        <f t="shared" si="9"/>
        <v>0</v>
      </c>
      <c r="K62" s="505">
        <f t="shared" si="9"/>
        <v>0</v>
      </c>
      <c r="L62" s="505">
        <f t="shared" si="9"/>
        <v>0</v>
      </c>
      <c r="M62" s="505">
        <f t="shared" si="9"/>
        <v>0</v>
      </c>
      <c r="N62" s="505">
        <f t="shared" si="9"/>
        <v>0</v>
      </c>
      <c r="O62" s="507">
        <f t="shared" si="9"/>
        <v>0</v>
      </c>
      <c r="P62" s="537"/>
    </row>
    <row r="63" spans="1:16" ht="15.75" x14ac:dyDescent="0.25">
      <c r="A63" s="494"/>
      <c r="B63" s="500"/>
      <c r="C63" s="500"/>
      <c r="D63" s="534"/>
      <c r="E63" s="533"/>
      <c r="F63" s="533"/>
      <c r="G63" s="533"/>
      <c r="H63" s="533"/>
      <c r="I63" s="533"/>
      <c r="J63" s="533"/>
      <c r="K63" s="533"/>
      <c r="L63" s="533"/>
      <c r="M63" s="533"/>
      <c r="N63" s="533"/>
      <c r="O63" s="535"/>
      <c r="P63" s="537"/>
    </row>
    <row r="64" spans="1:16" ht="15.75" x14ac:dyDescent="0.25">
      <c r="A64" s="458" t="s">
        <v>646</v>
      </c>
      <c r="B64" s="508"/>
      <c r="C64" s="508"/>
      <c r="D64" s="509"/>
      <c r="E64" s="510"/>
      <c r="F64" s="510"/>
      <c r="G64" s="510"/>
      <c r="H64" s="510"/>
      <c r="I64" s="510"/>
      <c r="J64" s="510"/>
      <c r="K64" s="510"/>
      <c r="L64" s="510"/>
      <c r="M64" s="510"/>
      <c r="N64" s="510"/>
      <c r="O64" s="511"/>
      <c r="P64" s="537"/>
    </row>
    <row r="65" spans="1:16" ht="15.75" x14ac:dyDescent="0.25">
      <c r="A65" s="468" t="s">
        <v>690</v>
      </c>
      <c r="B65" s="533">
        <f>950+2550+2550+2325</f>
        <v>8375</v>
      </c>
      <c r="C65" s="465">
        <f t="shared" ref="C65:C67" si="10">SUM(D65:O65)</f>
        <v>0</v>
      </c>
      <c r="D65" s="534"/>
      <c r="E65" s="533"/>
      <c r="F65" s="533"/>
      <c r="G65" s="533"/>
      <c r="H65" s="533"/>
      <c r="I65" s="533"/>
      <c r="J65" s="533"/>
      <c r="K65" s="533"/>
      <c r="L65" s="533"/>
      <c r="M65" s="533"/>
      <c r="N65" s="533"/>
      <c r="O65" s="535"/>
      <c r="P65" s="537"/>
    </row>
    <row r="66" spans="1:16" ht="15.75" x14ac:dyDescent="0.25">
      <c r="A66" s="559" t="s">
        <v>698</v>
      </c>
      <c r="B66" s="533">
        <v>500</v>
      </c>
      <c r="C66" s="465">
        <v>127.92</v>
      </c>
      <c r="D66" s="534"/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5"/>
      <c r="P66" s="537"/>
    </row>
    <row r="67" spans="1:16" ht="15.75" x14ac:dyDescent="0.25">
      <c r="A67" s="494"/>
      <c r="B67" s="533">
        <v>0</v>
      </c>
      <c r="C67" s="465">
        <f t="shared" si="10"/>
        <v>0</v>
      </c>
      <c r="D67" s="534"/>
      <c r="E67" s="533"/>
      <c r="F67" s="533"/>
      <c r="G67" s="533"/>
      <c r="H67" s="533"/>
      <c r="I67" s="533"/>
      <c r="J67" s="533"/>
      <c r="K67" s="533"/>
      <c r="L67" s="533"/>
      <c r="M67" s="533"/>
      <c r="N67" s="533"/>
      <c r="O67" s="535"/>
      <c r="P67" s="537"/>
    </row>
    <row r="68" spans="1:16" ht="15.75" x14ac:dyDescent="0.25">
      <c r="A68" s="494"/>
      <c r="B68" s="505">
        <f>SUM(B65:B67)</f>
        <v>8875</v>
      </c>
      <c r="C68" s="536">
        <f t="shared" ref="C68:O68" si="11">SUM(C65:C66)</f>
        <v>127.92</v>
      </c>
      <c r="D68" s="506">
        <f t="shared" si="11"/>
        <v>0</v>
      </c>
      <c r="E68" s="505">
        <f t="shared" si="11"/>
        <v>0</v>
      </c>
      <c r="F68" s="505">
        <f t="shared" si="11"/>
        <v>0</v>
      </c>
      <c r="G68" s="505">
        <f t="shared" si="11"/>
        <v>0</v>
      </c>
      <c r="H68" s="505">
        <f t="shared" si="11"/>
        <v>0</v>
      </c>
      <c r="I68" s="505">
        <f t="shared" si="11"/>
        <v>0</v>
      </c>
      <c r="J68" s="505">
        <f t="shared" si="11"/>
        <v>0</v>
      </c>
      <c r="K68" s="505">
        <f t="shared" si="11"/>
        <v>0</v>
      </c>
      <c r="L68" s="505">
        <f t="shared" si="11"/>
        <v>0</v>
      </c>
      <c r="M68" s="505">
        <f t="shared" si="11"/>
        <v>0</v>
      </c>
      <c r="N68" s="505">
        <f t="shared" si="11"/>
        <v>0</v>
      </c>
      <c r="O68" s="507">
        <f t="shared" si="11"/>
        <v>0</v>
      </c>
      <c r="P68" s="537"/>
    </row>
    <row r="69" spans="1:16" ht="15.75" x14ac:dyDescent="0.25">
      <c r="A69" s="494"/>
      <c r="B69" s="500"/>
      <c r="C69" s="500"/>
      <c r="D69" s="534"/>
      <c r="E69" s="533"/>
      <c r="F69" s="533"/>
      <c r="G69" s="533"/>
      <c r="H69" s="533"/>
      <c r="I69" s="533"/>
      <c r="J69" s="533"/>
      <c r="K69" s="533"/>
      <c r="L69" s="533"/>
      <c r="M69" s="533"/>
      <c r="N69" s="533"/>
      <c r="O69" s="535"/>
      <c r="P69" s="537"/>
    </row>
    <row r="70" spans="1:16" x14ac:dyDescent="0.2">
      <c r="A70" s="458" t="s">
        <v>662</v>
      </c>
      <c r="B70" s="508"/>
      <c r="C70" s="508"/>
      <c r="D70" s="509"/>
      <c r="E70" s="510"/>
      <c r="F70" s="510"/>
      <c r="G70" s="510"/>
      <c r="H70" s="510"/>
      <c r="I70" s="510"/>
      <c r="J70" s="510"/>
      <c r="K70" s="510"/>
      <c r="L70" s="510"/>
      <c r="M70" s="510"/>
      <c r="N70" s="510"/>
      <c r="O70" s="511"/>
      <c r="P70" s="451"/>
    </row>
    <row r="71" spans="1:16" x14ac:dyDescent="0.2">
      <c r="A71" s="494" t="s">
        <v>663</v>
      </c>
      <c r="B71" s="464">
        <f>B14</f>
        <v>6675</v>
      </c>
      <c r="C71" s="465">
        <f>SUM(D71:O71)</f>
        <v>0</v>
      </c>
      <c r="D71" s="466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7"/>
      <c r="P71" s="451"/>
    </row>
    <row r="72" spans="1:16" x14ac:dyDescent="0.2">
      <c r="A72" s="494" t="s">
        <v>664</v>
      </c>
      <c r="B72" s="464">
        <f>B15</f>
        <v>2700</v>
      </c>
      <c r="C72" s="465">
        <v>0</v>
      </c>
      <c r="D72" s="466"/>
      <c r="E72" s="464"/>
      <c r="F72" s="464"/>
      <c r="G72" s="464"/>
      <c r="H72" s="464"/>
      <c r="I72" s="464"/>
      <c r="J72" s="464"/>
      <c r="K72" s="464"/>
      <c r="L72" s="464"/>
      <c r="M72" s="464"/>
      <c r="N72" s="464"/>
      <c r="O72" s="467"/>
      <c r="P72" s="451"/>
    </row>
    <row r="73" spans="1:16" x14ac:dyDescent="0.2">
      <c r="A73" s="468" t="s">
        <v>665</v>
      </c>
      <c r="B73" s="464">
        <f>150*5</f>
        <v>750</v>
      </c>
      <c r="C73" s="465">
        <f>SUM(D73:O73)</f>
        <v>0</v>
      </c>
      <c r="D73" s="466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7"/>
      <c r="P73" s="451" t="s">
        <v>666</v>
      </c>
    </row>
    <row r="74" spans="1:16" x14ac:dyDescent="0.2">
      <c r="A74" s="559" t="s">
        <v>695</v>
      </c>
      <c r="B74" s="533">
        <f>500*5</f>
        <v>2500</v>
      </c>
      <c r="C74" s="465">
        <f>SUM(D74:O74)</f>
        <v>0</v>
      </c>
      <c r="D74" s="534"/>
      <c r="E74" s="533"/>
      <c r="F74" s="533"/>
      <c r="G74" s="533"/>
      <c r="H74" s="533"/>
      <c r="I74" s="533"/>
      <c r="J74" s="533"/>
      <c r="K74" s="533"/>
      <c r="L74" s="533"/>
      <c r="M74" s="533"/>
      <c r="N74" s="533"/>
      <c r="O74" s="535"/>
      <c r="P74" s="451"/>
    </row>
    <row r="75" spans="1:16" x14ac:dyDescent="0.2">
      <c r="A75" s="494"/>
      <c r="B75" s="505">
        <f>SUM(B71:B74)</f>
        <v>12625</v>
      </c>
      <c r="C75" s="536">
        <f t="shared" ref="C75:O75" si="12">SUM(C71:C74)</f>
        <v>0</v>
      </c>
      <c r="D75" s="506">
        <f t="shared" si="12"/>
        <v>0</v>
      </c>
      <c r="E75" s="505">
        <f t="shared" si="12"/>
        <v>0</v>
      </c>
      <c r="F75" s="505">
        <f t="shared" si="12"/>
        <v>0</v>
      </c>
      <c r="G75" s="505">
        <f t="shared" si="12"/>
        <v>0</v>
      </c>
      <c r="H75" s="505">
        <f t="shared" si="12"/>
        <v>0</v>
      </c>
      <c r="I75" s="505">
        <f t="shared" si="12"/>
        <v>0</v>
      </c>
      <c r="J75" s="505">
        <f t="shared" si="12"/>
        <v>0</v>
      </c>
      <c r="K75" s="505">
        <f t="shared" si="12"/>
        <v>0</v>
      </c>
      <c r="L75" s="505">
        <f t="shared" si="12"/>
        <v>0</v>
      </c>
      <c r="M75" s="505">
        <f t="shared" si="12"/>
        <v>0</v>
      </c>
      <c r="N75" s="505">
        <f t="shared" si="12"/>
        <v>0</v>
      </c>
      <c r="O75" s="507">
        <f t="shared" si="12"/>
        <v>0</v>
      </c>
      <c r="P75" s="451"/>
    </row>
    <row r="76" spans="1:16" x14ac:dyDescent="0.2">
      <c r="A76" s="494" t="s">
        <v>190</v>
      </c>
      <c r="B76" s="473"/>
      <c r="C76" s="473"/>
      <c r="D76" s="474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6"/>
      <c r="P76" s="451"/>
    </row>
    <row r="77" spans="1:16" x14ac:dyDescent="0.2">
      <c r="A77" s="458" t="s">
        <v>191</v>
      </c>
      <c r="B77" s="508"/>
      <c r="C77" s="508"/>
      <c r="D77" s="509"/>
      <c r="E77" s="510"/>
      <c r="F77" s="510"/>
      <c r="G77" s="510"/>
      <c r="H77" s="510"/>
      <c r="I77" s="510"/>
      <c r="J77" s="510"/>
      <c r="K77" s="510"/>
      <c r="L77" s="510"/>
      <c r="M77" s="510"/>
      <c r="N77" s="510"/>
      <c r="O77" s="511"/>
      <c r="P77" s="451"/>
    </row>
    <row r="78" spans="1:16" x14ac:dyDescent="0.2">
      <c r="A78" s="538" t="s">
        <v>667</v>
      </c>
      <c r="B78" s="464">
        <v>875</v>
      </c>
      <c r="C78" s="465">
        <v>815</v>
      </c>
      <c r="D78" s="466"/>
      <c r="E78" s="464"/>
      <c r="F78" s="464"/>
      <c r="G78" s="464"/>
      <c r="H78" s="464"/>
      <c r="I78" s="464"/>
      <c r="J78" s="464"/>
      <c r="K78" s="464"/>
      <c r="L78" s="464"/>
      <c r="M78" s="464"/>
      <c r="N78" s="464"/>
      <c r="O78" s="467"/>
      <c r="P78" s="451"/>
    </row>
    <row r="79" spans="1:16" x14ac:dyDescent="0.2">
      <c r="A79" s="538" t="s">
        <v>668</v>
      </c>
      <c r="B79" s="464">
        <v>100</v>
      </c>
      <c r="C79" s="465">
        <v>100</v>
      </c>
      <c r="D79" s="466"/>
      <c r="E79" s="464"/>
      <c r="F79" s="464"/>
      <c r="G79" s="464"/>
      <c r="H79" s="464"/>
      <c r="I79" s="464"/>
      <c r="J79" s="464"/>
      <c r="K79" s="464"/>
      <c r="L79" s="464"/>
      <c r="M79" s="464"/>
      <c r="N79" s="464"/>
      <c r="O79" s="467"/>
      <c r="P79" s="451"/>
    </row>
    <row r="80" spans="1:16" x14ac:dyDescent="0.2">
      <c r="A80" s="538" t="s">
        <v>669</v>
      </c>
      <c r="B80" s="464">
        <v>100</v>
      </c>
      <c r="C80" s="465">
        <v>100</v>
      </c>
      <c r="D80" s="466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7"/>
      <c r="P80" s="451"/>
    </row>
    <row r="81" spans="1:16" x14ac:dyDescent="0.2">
      <c r="A81" s="538" t="s">
        <v>670</v>
      </c>
      <c r="B81" s="465">
        <v>100</v>
      </c>
      <c r="C81" s="465">
        <v>0</v>
      </c>
      <c r="D81" s="466"/>
      <c r="E81" s="464"/>
      <c r="F81" s="464"/>
      <c r="G81" s="464"/>
      <c r="H81" s="464"/>
      <c r="I81" s="464"/>
      <c r="J81" s="464"/>
      <c r="K81" s="464"/>
      <c r="L81" s="464"/>
      <c r="M81" s="464"/>
      <c r="N81" s="464"/>
      <c r="O81" s="467"/>
      <c r="P81" s="451"/>
    </row>
    <row r="82" spans="1:16" x14ac:dyDescent="0.2">
      <c r="A82" s="538" t="s">
        <v>671</v>
      </c>
      <c r="B82" s="465">
        <v>0</v>
      </c>
      <c r="C82" s="465">
        <f t="shared" ref="C82:C88" si="13">SUM(D82:O82)</f>
        <v>0</v>
      </c>
      <c r="D82" s="466"/>
      <c r="E82" s="464"/>
      <c r="F82" s="464"/>
      <c r="G82" s="464"/>
      <c r="H82" s="464"/>
      <c r="I82" s="464"/>
      <c r="J82" s="464"/>
      <c r="K82" s="464"/>
      <c r="L82" s="464"/>
      <c r="M82" s="464"/>
      <c r="N82" s="464"/>
      <c r="O82" s="467"/>
      <c r="P82" s="451"/>
    </row>
    <row r="83" spans="1:16" x14ac:dyDescent="0.2">
      <c r="A83" s="560" t="s">
        <v>696</v>
      </c>
      <c r="B83" s="465">
        <v>1000</v>
      </c>
      <c r="C83" s="465">
        <f t="shared" si="13"/>
        <v>0</v>
      </c>
      <c r="D83" s="466"/>
      <c r="E83" s="464"/>
      <c r="F83" s="464"/>
      <c r="G83" s="464"/>
      <c r="H83" s="464"/>
      <c r="I83" s="464"/>
      <c r="J83" s="464"/>
      <c r="K83" s="464"/>
      <c r="L83" s="464"/>
      <c r="M83" s="464"/>
      <c r="N83" s="464"/>
      <c r="O83" s="467"/>
      <c r="P83" s="451"/>
    </row>
    <row r="84" spans="1:16" x14ac:dyDescent="0.2">
      <c r="A84" s="539" t="s">
        <v>672</v>
      </c>
      <c r="B84" s="513">
        <v>150</v>
      </c>
      <c r="C84" s="465">
        <v>150</v>
      </c>
      <c r="D84" s="466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7"/>
      <c r="P84" s="517"/>
    </row>
    <row r="85" spans="1:16" x14ac:dyDescent="0.2">
      <c r="A85" s="539" t="s">
        <v>673</v>
      </c>
      <c r="B85" s="513">
        <f>B21</f>
        <v>2400</v>
      </c>
      <c r="C85" s="465">
        <v>880</v>
      </c>
      <c r="D85" s="466"/>
      <c r="E85" s="464"/>
      <c r="F85" s="464"/>
      <c r="G85" s="464"/>
      <c r="H85" s="464"/>
      <c r="I85" s="464"/>
      <c r="J85" s="464"/>
      <c r="K85" s="464"/>
      <c r="L85" s="464"/>
      <c r="M85" s="464"/>
      <c r="N85" s="464"/>
      <c r="O85" s="467"/>
      <c r="P85" s="517"/>
    </row>
    <row r="86" spans="1:16" x14ac:dyDescent="0.2">
      <c r="A86" s="538" t="s">
        <v>674</v>
      </c>
      <c r="B86" s="465">
        <f>70+70</f>
        <v>140</v>
      </c>
      <c r="C86" s="465">
        <v>127.88</v>
      </c>
      <c r="D86" s="466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7"/>
      <c r="P86" s="451"/>
    </row>
    <row r="87" spans="1:16" x14ac:dyDescent="0.2">
      <c r="A87" s="538" t="s">
        <v>691</v>
      </c>
      <c r="B87" s="465">
        <v>500</v>
      </c>
      <c r="C87" s="465">
        <v>475</v>
      </c>
      <c r="D87" s="466"/>
      <c r="E87" s="464"/>
      <c r="F87" s="464"/>
      <c r="G87" s="464"/>
      <c r="H87" s="464"/>
      <c r="I87" s="464"/>
      <c r="J87" s="464"/>
      <c r="K87" s="464"/>
      <c r="L87" s="464"/>
      <c r="M87" s="464"/>
      <c r="N87" s="464"/>
      <c r="O87" s="467"/>
      <c r="P87" s="451"/>
    </row>
    <row r="88" spans="1:16" x14ac:dyDescent="0.2">
      <c r="A88" s="561" t="s">
        <v>697</v>
      </c>
      <c r="B88" s="465">
        <v>1000</v>
      </c>
      <c r="C88" s="465">
        <f t="shared" si="13"/>
        <v>0</v>
      </c>
      <c r="D88" s="466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7"/>
      <c r="P88" s="540"/>
    </row>
    <row r="89" spans="1:16" x14ac:dyDescent="0.2">
      <c r="A89" s="494"/>
      <c r="B89" s="505">
        <f t="shared" ref="B89:O89" si="14">SUM(B78:B88)</f>
        <v>6365</v>
      </c>
      <c r="C89" s="536">
        <f t="shared" si="14"/>
        <v>2647.88</v>
      </c>
      <c r="D89" s="506">
        <f t="shared" si="14"/>
        <v>0</v>
      </c>
      <c r="E89" s="505">
        <f t="shared" si="14"/>
        <v>0</v>
      </c>
      <c r="F89" s="505">
        <f t="shared" si="14"/>
        <v>0</v>
      </c>
      <c r="G89" s="505">
        <f t="shared" si="14"/>
        <v>0</v>
      </c>
      <c r="H89" s="505">
        <f t="shared" si="14"/>
        <v>0</v>
      </c>
      <c r="I89" s="505">
        <f t="shared" si="14"/>
        <v>0</v>
      </c>
      <c r="J89" s="505">
        <f t="shared" si="14"/>
        <v>0</v>
      </c>
      <c r="K89" s="505">
        <f t="shared" si="14"/>
        <v>0</v>
      </c>
      <c r="L89" s="505">
        <f t="shared" si="14"/>
        <v>0</v>
      </c>
      <c r="M89" s="505">
        <f t="shared" si="14"/>
        <v>0</v>
      </c>
      <c r="N89" s="505">
        <f t="shared" si="14"/>
        <v>0</v>
      </c>
      <c r="O89" s="507">
        <f t="shared" si="14"/>
        <v>0</v>
      </c>
      <c r="P89" s="451"/>
    </row>
    <row r="90" spans="1:16" x14ac:dyDescent="0.2">
      <c r="A90" s="494"/>
      <c r="B90" s="473"/>
      <c r="C90" s="473"/>
      <c r="D90" s="474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6"/>
      <c r="P90" s="451"/>
    </row>
    <row r="91" spans="1:16" x14ac:dyDescent="0.2">
      <c r="A91" s="458" t="s">
        <v>675</v>
      </c>
      <c r="B91" s="508"/>
      <c r="C91" s="508"/>
      <c r="D91" s="509"/>
      <c r="E91" s="510"/>
      <c r="F91" s="510"/>
      <c r="G91" s="510"/>
      <c r="H91" s="510"/>
      <c r="I91" s="510"/>
      <c r="J91" s="510"/>
      <c r="K91" s="510"/>
      <c r="L91" s="510"/>
      <c r="M91" s="510"/>
      <c r="N91" s="510"/>
      <c r="O91" s="511"/>
      <c r="P91" s="451"/>
    </row>
    <row r="92" spans="1:16" x14ac:dyDescent="0.2">
      <c r="A92" s="494" t="s">
        <v>676</v>
      </c>
      <c r="B92" s="465">
        <v>500</v>
      </c>
      <c r="C92" s="465">
        <v>100</v>
      </c>
      <c r="D92" s="466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7"/>
      <c r="P92" s="451"/>
    </row>
    <row r="93" spans="1:16" x14ac:dyDescent="0.2">
      <c r="A93" s="494" t="s">
        <v>677</v>
      </c>
      <c r="B93" s="465">
        <v>2000</v>
      </c>
      <c r="C93" s="465">
        <v>338.21</v>
      </c>
      <c r="D93" s="466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7"/>
      <c r="P93" s="451"/>
    </row>
    <row r="94" spans="1:16" x14ac:dyDescent="0.2">
      <c r="A94" s="494" t="s">
        <v>678</v>
      </c>
      <c r="B94" s="464">
        <v>100</v>
      </c>
      <c r="C94" s="465">
        <f t="shared" ref="C94:C104" si="15">SUM(D94:O94)</f>
        <v>0</v>
      </c>
      <c r="D94" s="466"/>
      <c r="E94" s="464"/>
      <c r="F94" s="464"/>
      <c r="G94" s="464"/>
      <c r="H94" s="464"/>
      <c r="I94" s="464"/>
      <c r="J94" s="464"/>
      <c r="K94" s="464"/>
      <c r="L94" s="464"/>
      <c r="M94" s="464"/>
      <c r="N94" s="464"/>
      <c r="O94" s="467"/>
      <c r="P94" s="451"/>
    </row>
    <row r="95" spans="1:16" x14ac:dyDescent="0.2">
      <c r="A95" s="494" t="s">
        <v>679</v>
      </c>
      <c r="B95" s="464">
        <v>140</v>
      </c>
      <c r="C95" s="465">
        <v>140</v>
      </c>
      <c r="D95" s="466"/>
      <c r="E95" s="464"/>
      <c r="F95" s="464"/>
      <c r="G95" s="464"/>
      <c r="H95" s="464"/>
      <c r="I95" s="464"/>
      <c r="J95" s="464"/>
      <c r="K95" s="464"/>
      <c r="L95" s="464"/>
      <c r="M95" s="464"/>
      <c r="N95" s="464"/>
      <c r="O95" s="467"/>
      <c r="P95" s="451"/>
    </row>
    <row r="96" spans="1:16" x14ac:dyDescent="0.2">
      <c r="A96" s="494" t="s">
        <v>680</v>
      </c>
      <c r="B96" s="464">
        <v>100</v>
      </c>
      <c r="C96" s="465">
        <f t="shared" si="15"/>
        <v>0</v>
      </c>
      <c r="D96" s="466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7"/>
      <c r="P96" s="540"/>
    </row>
    <row r="97" spans="1:16" x14ac:dyDescent="0.2">
      <c r="A97" s="494" t="s">
        <v>681</v>
      </c>
      <c r="B97" s="464">
        <v>350</v>
      </c>
      <c r="C97" s="465">
        <v>350</v>
      </c>
      <c r="D97" s="466"/>
      <c r="E97" s="464"/>
      <c r="F97" s="464"/>
      <c r="G97" s="464"/>
      <c r="H97" s="464"/>
      <c r="I97" s="464"/>
      <c r="J97" s="464"/>
      <c r="K97" s="464"/>
      <c r="L97" s="464"/>
      <c r="M97" s="464"/>
      <c r="N97" s="464"/>
      <c r="O97" s="467"/>
      <c r="P97" s="451"/>
    </row>
    <row r="98" spans="1:16" x14ac:dyDescent="0.2">
      <c r="A98" s="494" t="s">
        <v>682</v>
      </c>
      <c r="B98" s="464">
        <v>5</v>
      </c>
      <c r="C98" s="465">
        <f t="shared" si="15"/>
        <v>0</v>
      </c>
      <c r="D98" s="466"/>
      <c r="E98" s="464"/>
      <c r="F98" s="464"/>
      <c r="G98" s="464"/>
      <c r="H98" s="464"/>
      <c r="I98" s="464"/>
      <c r="J98" s="464"/>
      <c r="K98" s="464"/>
      <c r="L98" s="464"/>
      <c r="M98" s="464"/>
      <c r="N98" s="464"/>
      <c r="O98" s="467"/>
      <c r="P98" s="451"/>
    </row>
    <row r="99" spans="1:16" x14ac:dyDescent="0.2">
      <c r="A99" s="494" t="s">
        <v>683</v>
      </c>
      <c r="B99" s="464">
        <v>100</v>
      </c>
      <c r="C99" s="465">
        <f t="shared" si="15"/>
        <v>0</v>
      </c>
      <c r="D99" s="466"/>
      <c r="E99" s="464"/>
      <c r="F99" s="464"/>
      <c r="G99" s="464"/>
      <c r="H99" s="464"/>
      <c r="I99" s="464"/>
      <c r="J99" s="464"/>
      <c r="K99" s="464"/>
      <c r="L99" s="464"/>
      <c r="M99" s="464"/>
      <c r="N99" s="464"/>
      <c r="O99" s="467"/>
      <c r="P99" s="451"/>
    </row>
    <row r="100" spans="1:16" x14ac:dyDescent="0.2">
      <c r="A100" s="494" t="s">
        <v>684</v>
      </c>
      <c r="B100" s="464">
        <v>500</v>
      </c>
      <c r="C100" s="465">
        <f t="shared" si="15"/>
        <v>0</v>
      </c>
      <c r="D100" s="466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7"/>
      <c r="P100" s="451"/>
    </row>
    <row r="101" spans="1:16" x14ac:dyDescent="0.2">
      <c r="A101" s="494" t="s">
        <v>685</v>
      </c>
      <c r="B101" s="464">
        <v>150</v>
      </c>
      <c r="C101" s="465">
        <v>125</v>
      </c>
      <c r="D101" s="466"/>
      <c r="E101" s="464"/>
      <c r="F101" s="464"/>
      <c r="G101" s="464"/>
      <c r="H101" s="464"/>
      <c r="I101" s="464"/>
      <c r="J101" s="464"/>
      <c r="K101" s="464"/>
      <c r="L101" s="464"/>
      <c r="M101" s="464"/>
      <c r="N101" s="464"/>
      <c r="O101" s="467"/>
      <c r="P101" s="451"/>
    </row>
    <row r="102" spans="1:16" x14ac:dyDescent="0.2">
      <c r="A102" s="559" t="s">
        <v>699</v>
      </c>
      <c r="B102" s="464">
        <v>1000</v>
      </c>
      <c r="C102" s="465">
        <f t="shared" si="15"/>
        <v>0</v>
      </c>
      <c r="D102" s="562"/>
      <c r="E102" s="464"/>
      <c r="F102" s="464"/>
      <c r="G102" s="464"/>
      <c r="H102" s="464"/>
      <c r="I102" s="464"/>
      <c r="J102" s="464"/>
      <c r="K102" s="464"/>
      <c r="L102" s="464"/>
      <c r="M102" s="464"/>
      <c r="N102" s="464"/>
      <c r="O102" s="465"/>
      <c r="P102" s="451"/>
    </row>
    <row r="103" spans="1:16" x14ac:dyDescent="0.2">
      <c r="A103" s="559" t="s">
        <v>700</v>
      </c>
      <c r="B103" s="464">
        <v>500</v>
      </c>
      <c r="C103" s="465">
        <v>500</v>
      </c>
      <c r="D103" s="562"/>
      <c r="E103" s="464"/>
      <c r="F103" s="464"/>
      <c r="G103" s="464"/>
      <c r="H103" s="464"/>
      <c r="I103" s="464"/>
      <c r="J103" s="464"/>
      <c r="K103" s="464"/>
      <c r="L103" s="464"/>
      <c r="M103" s="464"/>
      <c r="N103" s="464"/>
      <c r="O103" s="465"/>
      <c r="P103" s="451"/>
    </row>
    <row r="104" spans="1:16" x14ac:dyDescent="0.2">
      <c r="A104" s="559" t="s">
        <v>701</v>
      </c>
      <c r="B104" s="464">
        <v>5465</v>
      </c>
      <c r="C104" s="465">
        <f t="shared" si="15"/>
        <v>0</v>
      </c>
      <c r="D104" s="562"/>
      <c r="E104" s="464"/>
      <c r="F104" s="464"/>
      <c r="G104" s="464"/>
      <c r="H104" s="464"/>
      <c r="I104" s="464"/>
      <c r="J104" s="464"/>
      <c r="K104" s="464"/>
      <c r="L104" s="464"/>
      <c r="M104" s="464"/>
      <c r="N104" s="464"/>
      <c r="O104" s="465"/>
      <c r="P104" s="451"/>
    </row>
    <row r="105" spans="1:16" x14ac:dyDescent="0.2">
      <c r="A105" s="494"/>
      <c r="B105" s="464"/>
      <c r="C105" s="465"/>
      <c r="D105" s="562"/>
      <c r="E105" s="464"/>
      <c r="F105" s="464"/>
      <c r="G105" s="464"/>
      <c r="H105" s="464"/>
      <c r="I105" s="464"/>
      <c r="J105" s="464"/>
      <c r="K105" s="464"/>
      <c r="L105" s="464"/>
      <c r="M105" s="464"/>
      <c r="N105" s="464"/>
      <c r="O105" s="465"/>
      <c r="P105" s="451"/>
    </row>
    <row r="106" spans="1:16" x14ac:dyDescent="0.2">
      <c r="A106" s="494"/>
      <c r="B106" s="505">
        <f>SUM(B92:B105)</f>
        <v>10910</v>
      </c>
      <c r="C106" s="505">
        <f t="shared" ref="C106:O106" si="16">SUM(C92:C101)</f>
        <v>1053.21</v>
      </c>
      <c r="D106" s="505">
        <f t="shared" si="16"/>
        <v>0</v>
      </c>
      <c r="E106" s="505">
        <f t="shared" si="16"/>
        <v>0</v>
      </c>
      <c r="F106" s="505">
        <f t="shared" si="16"/>
        <v>0</v>
      </c>
      <c r="G106" s="505">
        <f t="shared" si="16"/>
        <v>0</v>
      </c>
      <c r="H106" s="505">
        <f t="shared" si="16"/>
        <v>0</v>
      </c>
      <c r="I106" s="505">
        <f t="shared" si="16"/>
        <v>0</v>
      </c>
      <c r="J106" s="505">
        <f t="shared" si="16"/>
        <v>0</v>
      </c>
      <c r="K106" s="505">
        <f t="shared" si="16"/>
        <v>0</v>
      </c>
      <c r="L106" s="505">
        <f t="shared" si="16"/>
        <v>0</v>
      </c>
      <c r="M106" s="505">
        <f t="shared" si="16"/>
        <v>0</v>
      </c>
      <c r="N106" s="505">
        <f t="shared" si="16"/>
        <v>0</v>
      </c>
      <c r="O106" s="505">
        <f t="shared" si="16"/>
        <v>0</v>
      </c>
      <c r="P106" s="541"/>
    </row>
    <row r="107" spans="1:16" x14ac:dyDescent="0.2">
      <c r="A107" s="494"/>
      <c r="B107" s="473"/>
      <c r="C107" s="473"/>
      <c r="D107" s="474"/>
      <c r="E107" s="475"/>
      <c r="F107" s="475"/>
      <c r="G107" s="475"/>
      <c r="H107" s="475"/>
      <c r="I107" s="475"/>
      <c r="J107" s="475"/>
      <c r="K107" s="475"/>
      <c r="L107" s="475"/>
      <c r="M107" s="475"/>
      <c r="N107" s="475"/>
      <c r="O107" s="476"/>
      <c r="P107" s="451"/>
    </row>
    <row r="108" spans="1:16" ht="15.75" x14ac:dyDescent="0.25">
      <c r="A108" s="522" t="s">
        <v>239</v>
      </c>
      <c r="B108" s="524">
        <f t="shared" ref="B108:O108" si="17">SUM(B106,B89,B75,B68,B62,B52)</f>
        <v>45225</v>
      </c>
      <c r="C108" s="524">
        <f t="shared" si="17"/>
        <v>5106.1900000000005</v>
      </c>
      <c r="D108" s="524">
        <f t="shared" si="17"/>
        <v>0</v>
      </c>
      <c r="E108" s="524">
        <f t="shared" si="17"/>
        <v>0</v>
      </c>
      <c r="F108" s="524">
        <f t="shared" si="17"/>
        <v>0</v>
      </c>
      <c r="G108" s="524">
        <f t="shared" si="17"/>
        <v>0</v>
      </c>
      <c r="H108" s="524">
        <f t="shared" si="17"/>
        <v>0</v>
      </c>
      <c r="I108" s="524">
        <f t="shared" si="17"/>
        <v>0</v>
      </c>
      <c r="J108" s="524">
        <f t="shared" si="17"/>
        <v>0</v>
      </c>
      <c r="K108" s="524">
        <f t="shared" si="17"/>
        <v>0</v>
      </c>
      <c r="L108" s="524">
        <f t="shared" si="17"/>
        <v>0</v>
      </c>
      <c r="M108" s="524">
        <f t="shared" si="17"/>
        <v>0</v>
      </c>
      <c r="N108" s="524">
        <f t="shared" si="17"/>
        <v>0</v>
      </c>
      <c r="O108" s="524">
        <f t="shared" si="17"/>
        <v>0</v>
      </c>
      <c r="P108" s="451"/>
    </row>
    <row r="109" spans="1:16" x14ac:dyDescent="0.2">
      <c r="A109" s="494"/>
      <c r="B109" s="473"/>
      <c r="C109" s="473"/>
      <c r="D109" s="474"/>
      <c r="E109" s="475"/>
      <c r="F109" s="475"/>
      <c r="G109" s="475"/>
      <c r="H109" s="475"/>
      <c r="I109" s="475"/>
      <c r="J109" s="475"/>
      <c r="K109" s="475"/>
      <c r="L109" s="475"/>
      <c r="M109" s="475"/>
      <c r="N109" s="475"/>
      <c r="O109" s="476"/>
      <c r="P109" s="451"/>
    </row>
    <row r="110" spans="1:16" x14ac:dyDescent="0.2">
      <c r="A110" s="494"/>
      <c r="B110" s="473"/>
      <c r="C110" s="473"/>
      <c r="D110" s="474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476"/>
      <c r="P110" s="451"/>
    </row>
    <row r="111" spans="1:16" ht="18" x14ac:dyDescent="0.25">
      <c r="A111" s="542" t="s">
        <v>240</v>
      </c>
      <c r="B111" s="473"/>
      <c r="C111" s="473"/>
      <c r="D111" s="474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6"/>
      <c r="P111" s="451"/>
    </row>
    <row r="112" spans="1:16" x14ac:dyDescent="0.2">
      <c r="A112" s="455" t="s">
        <v>169</v>
      </c>
      <c r="B112" s="543">
        <f t="shared" ref="B112:O112" si="18">B39</f>
        <v>45225</v>
      </c>
      <c r="C112" s="544">
        <f t="shared" si="18"/>
        <v>9826.0300000000007</v>
      </c>
      <c r="D112" s="545">
        <f t="shared" si="18"/>
        <v>0</v>
      </c>
      <c r="E112" s="543">
        <f t="shared" si="18"/>
        <v>0</v>
      </c>
      <c r="F112" s="543">
        <f t="shared" si="18"/>
        <v>0</v>
      </c>
      <c r="G112" s="543">
        <f t="shared" si="18"/>
        <v>0</v>
      </c>
      <c r="H112" s="543">
        <f t="shared" si="18"/>
        <v>0</v>
      </c>
      <c r="I112" s="543">
        <f t="shared" si="18"/>
        <v>0</v>
      </c>
      <c r="J112" s="543">
        <f t="shared" si="18"/>
        <v>0</v>
      </c>
      <c r="K112" s="543">
        <f t="shared" si="18"/>
        <v>0</v>
      </c>
      <c r="L112" s="543">
        <f t="shared" si="18"/>
        <v>0</v>
      </c>
      <c r="M112" s="543">
        <f t="shared" si="18"/>
        <v>0</v>
      </c>
      <c r="N112" s="543">
        <f t="shared" si="18"/>
        <v>0</v>
      </c>
      <c r="O112" s="546">
        <f t="shared" si="18"/>
        <v>0</v>
      </c>
      <c r="P112" s="451"/>
    </row>
    <row r="113" spans="1:17" x14ac:dyDescent="0.2">
      <c r="A113" s="455" t="s">
        <v>239</v>
      </c>
      <c r="B113" s="543">
        <f>B108</f>
        <v>45225</v>
      </c>
      <c r="C113" s="544">
        <f t="shared" ref="C113:O113" si="19">C108</f>
        <v>5106.1900000000005</v>
      </c>
      <c r="D113" s="545">
        <f t="shared" si="19"/>
        <v>0</v>
      </c>
      <c r="E113" s="543">
        <f t="shared" si="19"/>
        <v>0</v>
      </c>
      <c r="F113" s="543">
        <f t="shared" si="19"/>
        <v>0</v>
      </c>
      <c r="G113" s="543">
        <f t="shared" si="19"/>
        <v>0</v>
      </c>
      <c r="H113" s="543">
        <f t="shared" si="19"/>
        <v>0</v>
      </c>
      <c r="I113" s="543">
        <f t="shared" si="19"/>
        <v>0</v>
      </c>
      <c r="J113" s="543">
        <f t="shared" si="19"/>
        <v>0</v>
      </c>
      <c r="K113" s="543">
        <f t="shared" si="19"/>
        <v>0</v>
      </c>
      <c r="L113" s="543">
        <f t="shared" si="19"/>
        <v>0</v>
      </c>
      <c r="M113" s="543">
        <f t="shared" si="19"/>
        <v>0</v>
      </c>
      <c r="N113" s="543">
        <f t="shared" si="19"/>
        <v>0</v>
      </c>
      <c r="O113" s="546">
        <f t="shared" si="19"/>
        <v>0</v>
      </c>
      <c r="P113" s="451"/>
    </row>
    <row r="114" spans="1:17" ht="16.5" thickBot="1" x14ac:dyDescent="0.3">
      <c r="A114" s="547" t="s">
        <v>243</v>
      </c>
      <c r="B114" s="548">
        <f>B112-B113</f>
        <v>0</v>
      </c>
      <c r="C114" s="549">
        <f t="shared" ref="C114:O114" si="20">C112-C113</f>
        <v>4719.84</v>
      </c>
      <c r="D114" s="550">
        <f t="shared" si="20"/>
        <v>0</v>
      </c>
      <c r="E114" s="551">
        <f t="shared" si="20"/>
        <v>0</v>
      </c>
      <c r="F114" s="551">
        <f t="shared" si="20"/>
        <v>0</v>
      </c>
      <c r="G114" s="551">
        <f t="shared" si="20"/>
        <v>0</v>
      </c>
      <c r="H114" s="551">
        <f t="shared" si="20"/>
        <v>0</v>
      </c>
      <c r="I114" s="551">
        <f t="shared" si="20"/>
        <v>0</v>
      </c>
      <c r="J114" s="551">
        <f t="shared" si="20"/>
        <v>0</v>
      </c>
      <c r="K114" s="551">
        <f t="shared" si="20"/>
        <v>0</v>
      </c>
      <c r="L114" s="551">
        <f t="shared" si="20"/>
        <v>0</v>
      </c>
      <c r="M114" s="551">
        <f t="shared" si="20"/>
        <v>0</v>
      </c>
      <c r="N114" s="551">
        <f t="shared" si="20"/>
        <v>0</v>
      </c>
      <c r="O114" s="552">
        <f t="shared" si="20"/>
        <v>0</v>
      </c>
      <c r="P114" s="451"/>
    </row>
    <row r="115" spans="1:17" ht="13.5" thickTop="1" x14ac:dyDescent="0.2">
      <c r="A115" s="437"/>
      <c r="B115" s="553"/>
      <c r="C115" s="553"/>
      <c r="D115" s="553"/>
      <c r="E115" s="553"/>
      <c r="F115" s="553"/>
      <c r="G115" s="553"/>
      <c r="H115" s="553"/>
      <c r="I115" s="553"/>
      <c r="J115" s="553"/>
      <c r="K115" s="553"/>
      <c r="L115" s="553"/>
      <c r="M115" s="553"/>
      <c r="N115" s="553"/>
      <c r="O115" s="553"/>
    </row>
    <row r="116" spans="1:17" x14ac:dyDescent="0.2">
      <c r="A116" s="555"/>
      <c r="B116" s="553"/>
      <c r="C116" s="553"/>
      <c r="D116" s="553"/>
      <c r="E116" s="553"/>
      <c r="F116" s="553"/>
      <c r="G116" s="553"/>
      <c r="H116" s="553"/>
      <c r="I116" s="553"/>
      <c r="J116" s="553"/>
      <c r="K116" s="553"/>
      <c r="L116" s="553"/>
      <c r="M116" s="553"/>
      <c r="N116" s="553"/>
      <c r="O116" s="553"/>
    </row>
    <row r="117" spans="1:17" s="554" customFormat="1" x14ac:dyDescent="0.2">
      <c r="A117" s="437"/>
      <c r="B117" s="553"/>
      <c r="C117" s="553"/>
      <c r="D117" s="553"/>
      <c r="E117" s="553"/>
      <c r="F117" s="553"/>
      <c r="G117" s="553"/>
      <c r="H117" s="553"/>
      <c r="I117" s="553"/>
      <c r="J117" s="553"/>
      <c r="K117" s="553"/>
      <c r="L117" s="553"/>
      <c r="M117" s="553"/>
      <c r="N117" s="553"/>
      <c r="O117" s="553"/>
      <c r="Q117" s="437"/>
    </row>
    <row r="118" spans="1:17" s="554" customFormat="1" x14ac:dyDescent="0.2">
      <c r="A118" s="437"/>
      <c r="B118" s="553"/>
      <c r="C118" s="553"/>
      <c r="D118" s="553"/>
      <c r="E118" s="553"/>
      <c r="F118" s="553"/>
      <c r="G118" s="553"/>
      <c r="H118" s="553"/>
      <c r="I118" s="553"/>
      <c r="J118" s="553"/>
      <c r="K118" s="553"/>
      <c r="L118" s="553"/>
      <c r="M118" s="553"/>
      <c r="N118" s="553"/>
      <c r="O118" s="553"/>
      <c r="Q118" s="437"/>
    </row>
    <row r="119" spans="1:17" s="554" customFormat="1" x14ac:dyDescent="0.2">
      <c r="A119" s="437"/>
      <c r="B119" s="553"/>
      <c r="C119" s="553"/>
      <c r="D119" s="553"/>
      <c r="E119" s="553"/>
      <c r="F119" s="553"/>
      <c r="G119" s="553"/>
      <c r="H119" s="553"/>
      <c r="I119" s="553"/>
      <c r="J119" s="553"/>
      <c r="K119" s="553"/>
      <c r="L119" s="553"/>
      <c r="M119" s="553"/>
      <c r="N119" s="553"/>
      <c r="O119" s="553"/>
      <c r="Q119" s="437"/>
    </row>
    <row r="120" spans="1:17" s="554" customFormat="1" x14ac:dyDescent="0.2">
      <c r="A120" s="556"/>
      <c r="B120" s="553"/>
      <c r="C120" s="553"/>
      <c r="D120" s="553"/>
      <c r="E120" s="553"/>
      <c r="F120" s="553"/>
      <c r="G120" s="553"/>
      <c r="H120" s="553"/>
      <c r="I120" s="553"/>
      <c r="J120" s="553"/>
      <c r="K120" s="553"/>
      <c r="L120" s="553"/>
      <c r="M120" s="553"/>
      <c r="N120" s="553"/>
      <c r="O120" s="553"/>
      <c r="Q120" s="437"/>
    </row>
    <row r="121" spans="1:17" s="554" customFormat="1" x14ac:dyDescent="0.2">
      <c r="A121" s="437"/>
      <c r="B121" s="553"/>
      <c r="C121" s="553"/>
      <c r="D121" s="553"/>
      <c r="E121" s="553"/>
      <c r="F121" s="553"/>
      <c r="G121" s="553"/>
      <c r="H121" s="553"/>
      <c r="I121" s="553"/>
      <c r="J121" s="553"/>
      <c r="K121" s="553"/>
      <c r="L121" s="553"/>
      <c r="M121" s="553"/>
      <c r="N121" s="553"/>
      <c r="O121" s="553"/>
      <c r="Q121" s="437"/>
    </row>
    <row r="122" spans="1:17" s="554" customFormat="1" x14ac:dyDescent="0.2">
      <c r="A122" s="437"/>
      <c r="B122" s="553"/>
      <c r="C122" s="553"/>
      <c r="D122" s="553"/>
      <c r="E122" s="553"/>
      <c r="F122" s="553"/>
      <c r="G122" s="553"/>
      <c r="H122" s="553"/>
      <c r="I122" s="553"/>
      <c r="J122" s="553"/>
      <c r="K122" s="553"/>
      <c r="L122" s="553"/>
      <c r="M122" s="553"/>
      <c r="N122" s="553"/>
      <c r="O122" s="553"/>
      <c r="Q122" s="437"/>
    </row>
    <row r="123" spans="1:17" s="554" customFormat="1" x14ac:dyDescent="0.2">
      <c r="A123" s="437"/>
      <c r="B123" s="553"/>
      <c r="C123" s="553"/>
      <c r="D123" s="553"/>
      <c r="E123" s="553"/>
      <c r="F123" s="553"/>
      <c r="G123" s="553"/>
      <c r="H123" s="553"/>
      <c r="I123" s="553"/>
      <c r="J123" s="553"/>
      <c r="K123" s="553"/>
      <c r="L123" s="553"/>
      <c r="M123" s="553"/>
      <c r="N123" s="553"/>
      <c r="O123" s="553"/>
      <c r="Q123" s="437"/>
    </row>
    <row r="124" spans="1:17" s="554" customFormat="1" x14ac:dyDescent="0.2">
      <c r="A124" s="437"/>
      <c r="B124" s="553"/>
      <c r="C124" s="553"/>
      <c r="D124" s="553"/>
      <c r="E124" s="553"/>
      <c r="F124" s="553"/>
      <c r="G124" s="553"/>
      <c r="H124" s="553"/>
      <c r="I124" s="553"/>
      <c r="J124" s="553"/>
      <c r="K124" s="553"/>
      <c r="L124" s="553"/>
      <c r="M124" s="553"/>
      <c r="N124" s="553"/>
      <c r="O124" s="553"/>
      <c r="Q124" s="437"/>
    </row>
    <row r="125" spans="1:17" s="554" customFormat="1" x14ac:dyDescent="0.2">
      <c r="A125" s="437"/>
      <c r="B125" s="553"/>
      <c r="C125" s="553"/>
      <c r="D125" s="553"/>
      <c r="E125" s="553"/>
      <c r="F125" s="553"/>
      <c r="G125" s="553"/>
      <c r="H125" s="553"/>
      <c r="I125" s="553"/>
      <c r="J125" s="553"/>
      <c r="K125" s="553"/>
      <c r="L125" s="553"/>
      <c r="M125" s="553"/>
      <c r="N125" s="553"/>
      <c r="O125" s="553"/>
      <c r="Q125" s="437"/>
    </row>
    <row r="126" spans="1:17" s="554" customFormat="1" x14ac:dyDescent="0.2">
      <c r="A126" s="437"/>
      <c r="B126" s="553"/>
      <c r="C126" s="553"/>
      <c r="D126" s="553"/>
      <c r="E126" s="553"/>
      <c r="F126" s="553"/>
      <c r="G126" s="553"/>
      <c r="H126" s="553"/>
      <c r="I126" s="553"/>
      <c r="J126" s="553"/>
      <c r="K126" s="553"/>
      <c r="L126" s="553"/>
      <c r="M126" s="553"/>
      <c r="N126" s="553"/>
      <c r="O126" s="553"/>
      <c r="Q126" s="437"/>
    </row>
    <row r="127" spans="1:17" s="554" customFormat="1" x14ac:dyDescent="0.2">
      <c r="A127" s="437"/>
      <c r="B127" s="553"/>
      <c r="C127" s="553"/>
      <c r="D127" s="553"/>
      <c r="E127" s="553"/>
      <c r="F127" s="553"/>
      <c r="G127" s="553"/>
      <c r="H127" s="553"/>
      <c r="I127" s="553"/>
      <c r="J127" s="553"/>
      <c r="K127" s="553"/>
      <c r="L127" s="553"/>
      <c r="M127" s="553"/>
      <c r="N127" s="553"/>
      <c r="O127" s="553"/>
      <c r="Q127" s="437"/>
    </row>
    <row r="128" spans="1:17" s="554" customFormat="1" x14ac:dyDescent="0.2">
      <c r="A128" s="437"/>
      <c r="B128" s="553"/>
      <c r="C128" s="553"/>
      <c r="D128" s="553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Q128" s="437"/>
    </row>
    <row r="129" spans="1:17" s="554" customFormat="1" x14ac:dyDescent="0.2">
      <c r="A129" s="437"/>
      <c r="B129" s="553"/>
      <c r="C129" s="553"/>
      <c r="D129" s="553"/>
      <c r="E129" s="553"/>
      <c r="F129" s="553"/>
      <c r="G129" s="553"/>
      <c r="H129" s="553"/>
      <c r="I129" s="553"/>
      <c r="J129" s="553"/>
      <c r="K129" s="553"/>
      <c r="L129" s="553"/>
      <c r="M129" s="553"/>
      <c r="N129" s="553"/>
      <c r="O129" s="553"/>
      <c r="Q129" s="437"/>
    </row>
    <row r="130" spans="1:17" s="554" customFormat="1" x14ac:dyDescent="0.2">
      <c r="A130" s="437"/>
      <c r="B130" s="553"/>
      <c r="C130" s="553"/>
      <c r="D130" s="553"/>
      <c r="E130" s="553"/>
      <c r="F130" s="553"/>
      <c r="G130" s="553"/>
      <c r="H130" s="553"/>
      <c r="I130" s="553"/>
      <c r="J130" s="553"/>
      <c r="K130" s="553"/>
      <c r="L130" s="553"/>
      <c r="M130" s="553"/>
      <c r="N130" s="553"/>
      <c r="O130" s="553"/>
      <c r="Q130" s="437"/>
    </row>
    <row r="131" spans="1:17" s="554" customFormat="1" x14ac:dyDescent="0.2">
      <c r="A131" s="437"/>
      <c r="B131" s="553"/>
      <c r="C131" s="553"/>
      <c r="D131" s="553"/>
      <c r="E131" s="553"/>
      <c r="F131" s="553"/>
      <c r="G131" s="553"/>
      <c r="H131" s="553"/>
      <c r="I131" s="553"/>
      <c r="J131" s="553"/>
      <c r="K131" s="553"/>
      <c r="L131" s="553"/>
      <c r="M131" s="553"/>
      <c r="N131" s="553"/>
      <c r="O131" s="553"/>
      <c r="Q131" s="437"/>
    </row>
    <row r="132" spans="1:17" s="554" customFormat="1" x14ac:dyDescent="0.2">
      <c r="A132" s="437"/>
      <c r="B132" s="553"/>
      <c r="C132" s="553"/>
      <c r="D132" s="553"/>
      <c r="E132" s="553"/>
      <c r="F132" s="553"/>
      <c r="G132" s="553"/>
      <c r="H132" s="553"/>
      <c r="I132" s="553"/>
      <c r="J132" s="553"/>
      <c r="K132" s="553"/>
      <c r="L132" s="553"/>
      <c r="M132" s="553"/>
      <c r="N132" s="553"/>
      <c r="O132" s="553"/>
      <c r="Q132" s="437"/>
    </row>
    <row r="133" spans="1:17" s="554" customFormat="1" x14ac:dyDescent="0.2">
      <c r="A133" s="437"/>
      <c r="B133" s="553"/>
      <c r="C133" s="553"/>
      <c r="D133" s="553"/>
      <c r="E133" s="553"/>
      <c r="F133" s="553"/>
      <c r="G133" s="553"/>
      <c r="H133" s="553"/>
      <c r="I133" s="553"/>
      <c r="J133" s="553"/>
      <c r="K133" s="553"/>
      <c r="L133" s="553"/>
      <c r="M133" s="553"/>
      <c r="N133" s="553"/>
      <c r="O133" s="553"/>
      <c r="Q133" s="437"/>
    </row>
    <row r="134" spans="1:17" s="554" customFormat="1" x14ac:dyDescent="0.2">
      <c r="A134" s="437"/>
      <c r="B134" s="553"/>
      <c r="C134" s="553"/>
      <c r="D134" s="553"/>
      <c r="E134" s="553"/>
      <c r="F134" s="553"/>
      <c r="G134" s="553"/>
      <c r="H134" s="553"/>
      <c r="I134" s="553"/>
      <c r="J134" s="553"/>
      <c r="K134" s="553"/>
      <c r="L134" s="553"/>
      <c r="M134" s="553"/>
      <c r="N134" s="553"/>
      <c r="O134" s="553"/>
      <c r="Q134" s="437"/>
    </row>
    <row r="135" spans="1:17" s="554" customFormat="1" x14ac:dyDescent="0.2">
      <c r="A135" s="437"/>
      <c r="B135" s="553"/>
      <c r="C135" s="553"/>
      <c r="D135" s="553"/>
      <c r="E135" s="553"/>
      <c r="F135" s="553"/>
      <c r="G135" s="553"/>
      <c r="H135" s="553"/>
      <c r="I135" s="553"/>
      <c r="J135" s="553"/>
      <c r="K135" s="553"/>
      <c r="L135" s="553"/>
      <c r="M135" s="553"/>
      <c r="N135" s="553"/>
      <c r="O135" s="553"/>
      <c r="Q135" s="437"/>
    </row>
    <row r="136" spans="1:17" s="554" customFormat="1" x14ac:dyDescent="0.2">
      <c r="A136" s="437"/>
      <c r="B136" s="553"/>
      <c r="C136" s="553"/>
      <c r="D136" s="553"/>
      <c r="E136" s="553"/>
      <c r="F136" s="553"/>
      <c r="G136" s="553"/>
      <c r="H136" s="553"/>
      <c r="I136" s="553"/>
      <c r="J136" s="553"/>
      <c r="K136" s="553"/>
      <c r="L136" s="553"/>
      <c r="M136" s="553"/>
      <c r="N136" s="553"/>
      <c r="O136" s="553"/>
      <c r="Q136" s="437"/>
    </row>
    <row r="137" spans="1:17" s="554" customFormat="1" x14ac:dyDescent="0.2">
      <c r="A137" s="437"/>
      <c r="B137" s="553"/>
      <c r="C137" s="553"/>
      <c r="D137" s="553"/>
      <c r="E137" s="553"/>
      <c r="F137" s="553"/>
      <c r="G137" s="553"/>
      <c r="H137" s="553"/>
      <c r="I137" s="553"/>
      <c r="J137" s="553"/>
      <c r="K137" s="553"/>
      <c r="L137" s="553"/>
      <c r="M137" s="553"/>
      <c r="N137" s="553"/>
      <c r="O137" s="553"/>
      <c r="Q137" s="437"/>
    </row>
    <row r="138" spans="1:17" s="554" customFormat="1" x14ac:dyDescent="0.2">
      <c r="A138" s="437"/>
      <c r="B138" s="553"/>
      <c r="C138" s="553"/>
      <c r="D138" s="553"/>
      <c r="E138" s="553"/>
      <c r="F138" s="553"/>
      <c r="G138" s="553"/>
      <c r="H138" s="553"/>
      <c r="I138" s="553"/>
      <c r="J138" s="553"/>
      <c r="K138" s="553"/>
      <c r="L138" s="553"/>
      <c r="M138" s="553"/>
      <c r="N138" s="553"/>
      <c r="O138" s="553"/>
      <c r="Q138" s="437"/>
    </row>
    <row r="139" spans="1:17" s="554" customFormat="1" x14ac:dyDescent="0.2">
      <c r="A139" s="437"/>
      <c r="B139" s="553"/>
      <c r="C139" s="553"/>
      <c r="D139" s="553"/>
      <c r="E139" s="553"/>
      <c r="F139" s="553"/>
      <c r="G139" s="553"/>
      <c r="H139" s="553"/>
      <c r="I139" s="553"/>
      <c r="J139" s="553"/>
      <c r="K139" s="553"/>
      <c r="L139" s="553"/>
      <c r="M139" s="553"/>
      <c r="N139" s="553"/>
      <c r="O139" s="553"/>
      <c r="Q139" s="437"/>
    </row>
    <row r="140" spans="1:17" s="554" customFormat="1" x14ac:dyDescent="0.2">
      <c r="A140" s="437"/>
      <c r="B140" s="553"/>
      <c r="C140" s="553"/>
      <c r="D140" s="553"/>
      <c r="E140" s="553"/>
      <c r="F140" s="553"/>
      <c r="G140" s="553"/>
      <c r="H140" s="553"/>
      <c r="I140" s="553"/>
      <c r="J140" s="553"/>
      <c r="K140" s="553"/>
      <c r="L140" s="553"/>
      <c r="M140" s="553"/>
      <c r="N140" s="553"/>
      <c r="O140" s="553"/>
      <c r="Q140" s="437"/>
    </row>
    <row r="141" spans="1:17" s="554" customFormat="1" x14ac:dyDescent="0.2">
      <c r="A141" s="437"/>
      <c r="B141" s="553"/>
      <c r="C141" s="553"/>
      <c r="D141" s="553"/>
      <c r="E141" s="553"/>
      <c r="F141" s="553"/>
      <c r="G141" s="553"/>
      <c r="H141" s="553"/>
      <c r="I141" s="553"/>
      <c r="J141" s="553"/>
      <c r="K141" s="553"/>
      <c r="L141" s="553"/>
      <c r="M141" s="553"/>
      <c r="N141" s="553"/>
      <c r="O141" s="553"/>
      <c r="Q141" s="437"/>
    </row>
    <row r="142" spans="1:17" s="554" customFormat="1" x14ac:dyDescent="0.2">
      <c r="A142" s="437"/>
      <c r="B142" s="553"/>
      <c r="C142" s="553"/>
      <c r="D142" s="553"/>
      <c r="E142" s="553"/>
      <c r="F142" s="553"/>
      <c r="G142" s="553"/>
      <c r="H142" s="553"/>
      <c r="I142" s="553"/>
      <c r="J142" s="553"/>
      <c r="K142" s="553"/>
      <c r="L142" s="553"/>
      <c r="M142" s="553"/>
      <c r="N142" s="553"/>
      <c r="O142" s="553"/>
      <c r="Q142" s="437"/>
    </row>
    <row r="143" spans="1:17" s="554" customFormat="1" x14ac:dyDescent="0.2">
      <c r="A143" s="437"/>
      <c r="B143" s="553"/>
      <c r="C143" s="553"/>
      <c r="D143" s="553"/>
      <c r="E143" s="553"/>
      <c r="F143" s="553"/>
      <c r="G143" s="553"/>
      <c r="H143" s="553"/>
      <c r="I143" s="553"/>
      <c r="J143" s="553"/>
      <c r="K143" s="553"/>
      <c r="L143" s="553"/>
      <c r="M143" s="553"/>
      <c r="N143" s="553"/>
      <c r="O143" s="553"/>
      <c r="Q143" s="437"/>
    </row>
    <row r="144" spans="1:17" s="554" customFormat="1" x14ac:dyDescent="0.2">
      <c r="A144" s="437"/>
      <c r="B144" s="553"/>
      <c r="C144" s="553"/>
      <c r="D144" s="553"/>
      <c r="E144" s="553"/>
      <c r="F144" s="553"/>
      <c r="G144" s="553"/>
      <c r="H144" s="553"/>
      <c r="I144" s="553"/>
      <c r="J144" s="553"/>
      <c r="K144" s="553"/>
      <c r="L144" s="553"/>
      <c r="M144" s="553"/>
      <c r="N144" s="553"/>
      <c r="O144" s="553"/>
      <c r="Q144" s="437"/>
    </row>
    <row r="145" spans="1:17" s="554" customFormat="1" x14ac:dyDescent="0.2">
      <c r="A145" s="437"/>
      <c r="B145" s="553"/>
      <c r="C145" s="553"/>
      <c r="D145" s="553"/>
      <c r="E145" s="553"/>
      <c r="F145" s="553"/>
      <c r="G145" s="553"/>
      <c r="H145" s="553"/>
      <c r="I145" s="553"/>
      <c r="J145" s="553"/>
      <c r="K145" s="553"/>
      <c r="L145" s="553"/>
      <c r="M145" s="553"/>
      <c r="N145" s="553"/>
      <c r="O145" s="553"/>
      <c r="Q145" s="437"/>
    </row>
    <row r="146" spans="1:17" s="554" customFormat="1" x14ac:dyDescent="0.2">
      <c r="A146" s="437"/>
      <c r="B146" s="553"/>
      <c r="C146" s="553"/>
      <c r="D146" s="553"/>
      <c r="E146" s="553"/>
      <c r="F146" s="553"/>
      <c r="G146" s="553"/>
      <c r="H146" s="553"/>
      <c r="I146" s="553"/>
      <c r="J146" s="553"/>
      <c r="K146" s="553"/>
      <c r="L146" s="553"/>
      <c r="M146" s="553"/>
      <c r="N146" s="553"/>
      <c r="O146" s="553"/>
      <c r="Q146" s="437"/>
    </row>
    <row r="147" spans="1:17" s="554" customFormat="1" x14ac:dyDescent="0.2">
      <c r="A147" s="437"/>
      <c r="B147" s="553"/>
      <c r="C147" s="553"/>
      <c r="D147" s="553"/>
      <c r="E147" s="553"/>
      <c r="F147" s="553"/>
      <c r="G147" s="553"/>
      <c r="H147" s="553"/>
      <c r="I147" s="553"/>
      <c r="J147" s="553"/>
      <c r="K147" s="553"/>
      <c r="L147" s="553"/>
      <c r="M147" s="553"/>
      <c r="N147" s="553"/>
      <c r="O147" s="553"/>
      <c r="Q147" s="437"/>
    </row>
    <row r="148" spans="1:17" s="554" customFormat="1" x14ac:dyDescent="0.2">
      <c r="A148" s="437"/>
      <c r="B148" s="553"/>
      <c r="C148" s="553"/>
      <c r="D148" s="553"/>
      <c r="E148" s="553"/>
      <c r="F148" s="553"/>
      <c r="G148" s="553"/>
      <c r="H148" s="553"/>
      <c r="I148" s="553"/>
      <c r="J148" s="553"/>
      <c r="K148" s="553"/>
      <c r="L148" s="553"/>
      <c r="M148" s="553"/>
      <c r="N148" s="553"/>
      <c r="O148" s="553"/>
      <c r="Q148" s="437"/>
    </row>
    <row r="149" spans="1:17" s="554" customFormat="1" x14ac:dyDescent="0.2">
      <c r="A149" s="437"/>
      <c r="B149" s="553"/>
      <c r="C149" s="553"/>
      <c r="D149" s="553"/>
      <c r="E149" s="553"/>
      <c r="F149" s="553"/>
      <c r="G149" s="553"/>
      <c r="H149" s="553"/>
      <c r="I149" s="553"/>
      <c r="J149" s="553"/>
      <c r="K149" s="553"/>
      <c r="L149" s="553"/>
      <c r="M149" s="553"/>
      <c r="N149" s="553"/>
      <c r="O149" s="553"/>
      <c r="Q149" s="437"/>
    </row>
    <row r="150" spans="1:17" s="554" customFormat="1" x14ac:dyDescent="0.2">
      <c r="A150" s="437"/>
      <c r="B150" s="553"/>
      <c r="C150" s="553"/>
      <c r="D150" s="553"/>
      <c r="E150" s="553"/>
      <c r="F150" s="553"/>
      <c r="G150" s="553"/>
      <c r="H150" s="553"/>
      <c r="I150" s="553"/>
      <c r="J150" s="553"/>
      <c r="K150" s="553"/>
      <c r="L150" s="553"/>
      <c r="M150" s="553"/>
      <c r="N150" s="553"/>
      <c r="O150" s="553"/>
      <c r="Q150" s="437"/>
    </row>
    <row r="151" spans="1:17" s="554" customFormat="1" x14ac:dyDescent="0.2">
      <c r="A151" s="437"/>
      <c r="B151" s="553"/>
      <c r="C151" s="553"/>
      <c r="D151" s="553"/>
      <c r="E151" s="553"/>
      <c r="F151" s="553"/>
      <c r="G151" s="553"/>
      <c r="H151" s="553"/>
      <c r="I151" s="553"/>
      <c r="J151" s="553"/>
      <c r="K151" s="553"/>
      <c r="L151" s="553"/>
      <c r="M151" s="553"/>
      <c r="N151" s="553"/>
      <c r="O151" s="553"/>
      <c r="Q151" s="437"/>
    </row>
    <row r="152" spans="1:17" s="554" customFormat="1" x14ac:dyDescent="0.2">
      <c r="A152" s="437"/>
      <c r="B152" s="553"/>
      <c r="C152" s="553"/>
      <c r="D152" s="553"/>
      <c r="E152" s="553"/>
      <c r="F152" s="553"/>
      <c r="G152" s="553"/>
      <c r="H152" s="553"/>
      <c r="I152" s="553"/>
      <c r="J152" s="553"/>
      <c r="K152" s="553"/>
      <c r="L152" s="553"/>
      <c r="M152" s="553"/>
      <c r="N152" s="553"/>
      <c r="O152" s="553"/>
      <c r="Q152" s="437"/>
    </row>
    <row r="153" spans="1:17" s="554" customFormat="1" x14ac:dyDescent="0.2">
      <c r="A153" s="437"/>
      <c r="B153" s="553"/>
      <c r="C153" s="553"/>
      <c r="D153" s="553"/>
      <c r="E153" s="553"/>
      <c r="F153" s="553"/>
      <c r="G153" s="553"/>
      <c r="H153" s="553"/>
      <c r="I153" s="553"/>
      <c r="J153" s="553"/>
      <c r="K153" s="553"/>
      <c r="L153" s="553"/>
      <c r="M153" s="553"/>
      <c r="N153" s="553"/>
      <c r="O153" s="553"/>
      <c r="Q153" s="437"/>
    </row>
    <row r="154" spans="1:17" s="554" customFormat="1" x14ac:dyDescent="0.2">
      <c r="A154" s="437"/>
      <c r="B154" s="553"/>
      <c r="C154" s="553"/>
      <c r="D154" s="553"/>
      <c r="E154" s="553"/>
      <c r="F154" s="553"/>
      <c r="G154" s="553"/>
      <c r="H154" s="553"/>
      <c r="I154" s="553"/>
      <c r="J154" s="553"/>
      <c r="K154" s="553"/>
      <c r="L154" s="553"/>
      <c r="M154" s="553"/>
      <c r="N154" s="553"/>
      <c r="O154" s="553"/>
      <c r="Q154" s="437"/>
    </row>
    <row r="155" spans="1:17" s="554" customFormat="1" x14ac:dyDescent="0.2">
      <c r="A155" s="437"/>
      <c r="B155" s="553"/>
      <c r="C155" s="553"/>
      <c r="D155" s="553"/>
      <c r="E155" s="553"/>
      <c r="F155" s="553"/>
      <c r="G155" s="553"/>
      <c r="H155" s="553"/>
      <c r="I155" s="553"/>
      <c r="J155" s="553"/>
      <c r="K155" s="553"/>
      <c r="L155" s="553"/>
      <c r="M155" s="553"/>
      <c r="N155" s="553"/>
      <c r="O155" s="553"/>
      <c r="Q155" s="437"/>
    </row>
    <row r="156" spans="1:17" s="554" customFormat="1" x14ac:dyDescent="0.2">
      <c r="A156" s="437"/>
      <c r="B156" s="553"/>
      <c r="C156" s="553"/>
      <c r="D156" s="553"/>
      <c r="E156" s="553"/>
      <c r="F156" s="553"/>
      <c r="G156" s="553"/>
      <c r="H156" s="553"/>
      <c r="I156" s="553"/>
      <c r="J156" s="553"/>
      <c r="K156" s="553"/>
      <c r="L156" s="553"/>
      <c r="M156" s="553"/>
      <c r="N156" s="553"/>
      <c r="O156" s="553"/>
      <c r="Q156" s="437"/>
    </row>
    <row r="157" spans="1:17" s="554" customFormat="1" x14ac:dyDescent="0.2">
      <c r="A157" s="437"/>
      <c r="B157" s="553"/>
      <c r="C157" s="553"/>
      <c r="D157" s="553"/>
      <c r="E157" s="553"/>
      <c r="F157" s="553"/>
      <c r="G157" s="553"/>
      <c r="H157" s="553"/>
      <c r="I157" s="553"/>
      <c r="J157" s="553"/>
      <c r="K157" s="553"/>
      <c r="L157" s="553"/>
      <c r="M157" s="553"/>
      <c r="N157" s="553"/>
      <c r="O157" s="553"/>
      <c r="Q157" s="437"/>
    </row>
    <row r="158" spans="1:17" s="554" customFormat="1" x14ac:dyDescent="0.2">
      <c r="A158" s="437"/>
      <c r="B158" s="553"/>
      <c r="C158" s="553"/>
      <c r="D158" s="553"/>
      <c r="E158" s="553"/>
      <c r="F158" s="553"/>
      <c r="G158" s="553"/>
      <c r="H158" s="553"/>
      <c r="I158" s="553"/>
      <c r="J158" s="553"/>
      <c r="K158" s="553"/>
      <c r="L158" s="553"/>
      <c r="M158" s="553"/>
      <c r="N158" s="553"/>
      <c r="O158" s="553"/>
      <c r="Q158" s="437"/>
    </row>
    <row r="159" spans="1:17" s="554" customFormat="1" x14ac:dyDescent="0.2">
      <c r="A159" s="437"/>
      <c r="B159" s="553"/>
      <c r="C159" s="553"/>
      <c r="D159" s="553"/>
      <c r="E159" s="553"/>
      <c r="F159" s="553"/>
      <c r="G159" s="553"/>
      <c r="H159" s="553"/>
      <c r="I159" s="553"/>
      <c r="J159" s="553"/>
      <c r="K159" s="553"/>
      <c r="L159" s="553"/>
      <c r="M159" s="553"/>
      <c r="N159" s="553"/>
      <c r="O159" s="553"/>
      <c r="Q159" s="437"/>
    </row>
    <row r="160" spans="1:17" s="554" customFormat="1" x14ac:dyDescent="0.2">
      <c r="A160" s="437"/>
      <c r="B160" s="553"/>
      <c r="C160" s="553"/>
      <c r="D160" s="553"/>
      <c r="E160" s="553"/>
      <c r="F160" s="553"/>
      <c r="G160" s="553"/>
      <c r="H160" s="553"/>
      <c r="I160" s="553"/>
      <c r="J160" s="553"/>
      <c r="K160" s="553"/>
      <c r="L160" s="553"/>
      <c r="M160" s="553"/>
      <c r="N160" s="553"/>
      <c r="O160" s="553"/>
      <c r="Q160" s="437"/>
    </row>
    <row r="161" spans="1:17" s="554" customFormat="1" x14ac:dyDescent="0.2">
      <c r="A161" s="437"/>
      <c r="B161" s="553"/>
      <c r="C161" s="553"/>
      <c r="D161" s="553"/>
      <c r="E161" s="553"/>
      <c r="F161" s="553"/>
      <c r="G161" s="553"/>
      <c r="H161" s="553"/>
      <c r="I161" s="553"/>
      <c r="J161" s="553"/>
      <c r="K161" s="553"/>
      <c r="L161" s="553"/>
      <c r="M161" s="553"/>
      <c r="N161" s="553"/>
      <c r="O161" s="553"/>
      <c r="Q161" s="437"/>
    </row>
    <row r="162" spans="1:17" s="554" customFormat="1" x14ac:dyDescent="0.2">
      <c r="A162" s="437"/>
      <c r="B162" s="553"/>
      <c r="C162" s="553"/>
      <c r="D162" s="553"/>
      <c r="E162" s="553"/>
      <c r="F162" s="553"/>
      <c r="G162" s="553"/>
      <c r="H162" s="553"/>
      <c r="I162" s="553"/>
      <c r="J162" s="553"/>
      <c r="K162" s="553"/>
      <c r="L162" s="553"/>
      <c r="M162" s="553"/>
      <c r="N162" s="553"/>
      <c r="O162" s="553"/>
      <c r="Q162" s="437"/>
    </row>
    <row r="163" spans="1:17" s="554" customFormat="1" x14ac:dyDescent="0.2">
      <c r="A163" s="437"/>
      <c r="B163" s="553"/>
      <c r="C163" s="553"/>
      <c r="D163" s="553"/>
      <c r="E163" s="553"/>
      <c r="F163" s="553"/>
      <c r="G163" s="553"/>
      <c r="H163" s="553"/>
      <c r="I163" s="553"/>
      <c r="J163" s="553"/>
      <c r="K163" s="553"/>
      <c r="L163" s="553"/>
      <c r="M163" s="553"/>
      <c r="N163" s="553"/>
      <c r="O163" s="553"/>
      <c r="Q163" s="437"/>
    </row>
    <row r="164" spans="1:17" s="554" customFormat="1" x14ac:dyDescent="0.2">
      <c r="A164" s="437"/>
      <c r="B164" s="553"/>
      <c r="C164" s="553"/>
      <c r="D164" s="553"/>
      <c r="E164" s="553"/>
      <c r="F164" s="553"/>
      <c r="G164" s="553"/>
      <c r="H164" s="553"/>
      <c r="I164" s="553"/>
      <c r="J164" s="553"/>
      <c r="K164" s="553"/>
      <c r="L164" s="553"/>
      <c r="M164" s="553"/>
      <c r="N164" s="553"/>
      <c r="O164" s="553"/>
      <c r="Q164" s="437"/>
    </row>
    <row r="165" spans="1:17" s="554" customFormat="1" x14ac:dyDescent="0.2">
      <c r="A165" s="437"/>
      <c r="B165" s="553"/>
      <c r="C165" s="553"/>
      <c r="D165" s="553"/>
      <c r="E165" s="553"/>
      <c r="F165" s="553"/>
      <c r="G165" s="553"/>
      <c r="H165" s="553"/>
      <c r="I165" s="553"/>
      <c r="J165" s="553"/>
      <c r="K165" s="553"/>
      <c r="L165" s="553"/>
      <c r="M165" s="553"/>
      <c r="N165" s="553"/>
      <c r="O165" s="553"/>
      <c r="Q165" s="437"/>
    </row>
    <row r="166" spans="1:17" s="554" customFormat="1" x14ac:dyDescent="0.2">
      <c r="A166" s="437"/>
      <c r="B166" s="553"/>
      <c r="C166" s="553"/>
      <c r="D166" s="553"/>
      <c r="E166" s="553"/>
      <c r="F166" s="553"/>
      <c r="G166" s="553"/>
      <c r="H166" s="553"/>
      <c r="I166" s="553"/>
      <c r="J166" s="553"/>
      <c r="K166" s="553"/>
      <c r="L166" s="553"/>
      <c r="M166" s="553"/>
      <c r="N166" s="553"/>
      <c r="O166" s="553"/>
      <c r="Q166" s="437"/>
    </row>
    <row r="167" spans="1:17" s="554" customFormat="1" x14ac:dyDescent="0.2">
      <c r="A167" s="437"/>
      <c r="B167" s="553"/>
      <c r="C167" s="553"/>
      <c r="D167" s="553"/>
      <c r="E167" s="553"/>
      <c r="F167" s="553"/>
      <c r="G167" s="553"/>
      <c r="H167" s="553"/>
      <c r="I167" s="553"/>
      <c r="J167" s="553"/>
      <c r="K167" s="553"/>
      <c r="L167" s="553"/>
      <c r="M167" s="553"/>
      <c r="N167" s="553"/>
      <c r="O167" s="553"/>
      <c r="Q167" s="437"/>
    </row>
    <row r="168" spans="1:17" s="554" customFormat="1" x14ac:dyDescent="0.2">
      <c r="A168" s="437"/>
      <c r="B168" s="553"/>
      <c r="C168" s="553"/>
      <c r="D168" s="553"/>
      <c r="E168" s="553"/>
      <c r="F168" s="553"/>
      <c r="G168" s="553"/>
      <c r="H168" s="553"/>
      <c r="I168" s="553"/>
      <c r="J168" s="553"/>
      <c r="K168" s="553"/>
      <c r="L168" s="553"/>
      <c r="M168" s="553"/>
      <c r="N168" s="553"/>
      <c r="O168" s="553"/>
      <c r="Q168" s="437"/>
    </row>
    <row r="169" spans="1:17" s="554" customFormat="1" x14ac:dyDescent="0.2">
      <c r="A169" s="437"/>
      <c r="B169" s="553"/>
      <c r="C169" s="553"/>
      <c r="D169" s="553"/>
      <c r="E169" s="553"/>
      <c r="F169" s="553"/>
      <c r="G169" s="553"/>
      <c r="H169" s="553"/>
      <c r="I169" s="553"/>
      <c r="J169" s="553"/>
      <c r="K169" s="553"/>
      <c r="L169" s="553"/>
      <c r="M169" s="553"/>
      <c r="N169" s="553"/>
      <c r="O169" s="553"/>
      <c r="Q169" s="437"/>
    </row>
    <row r="170" spans="1:17" s="554" customFormat="1" x14ac:dyDescent="0.2">
      <c r="A170" s="437"/>
      <c r="B170" s="553"/>
      <c r="C170" s="553"/>
      <c r="D170" s="553"/>
      <c r="E170" s="553"/>
      <c r="F170" s="553"/>
      <c r="G170" s="553"/>
      <c r="H170" s="553"/>
      <c r="I170" s="553"/>
      <c r="J170" s="553"/>
      <c r="K170" s="553"/>
      <c r="L170" s="553"/>
      <c r="M170" s="553"/>
      <c r="N170" s="553"/>
      <c r="O170" s="553"/>
      <c r="Q170" s="437"/>
    </row>
    <row r="171" spans="1:17" s="554" customFormat="1" x14ac:dyDescent="0.2">
      <c r="A171" s="437"/>
      <c r="B171" s="553"/>
      <c r="C171" s="553"/>
      <c r="D171" s="553"/>
      <c r="E171" s="553"/>
      <c r="F171" s="553"/>
      <c r="G171" s="553"/>
      <c r="H171" s="553"/>
      <c r="I171" s="553"/>
      <c r="J171" s="553"/>
      <c r="K171" s="553"/>
      <c r="L171" s="553"/>
      <c r="M171" s="553"/>
      <c r="N171" s="553"/>
      <c r="O171" s="553"/>
      <c r="Q171" s="437"/>
    </row>
    <row r="172" spans="1:17" s="554" customFormat="1" x14ac:dyDescent="0.2">
      <c r="A172" s="437"/>
      <c r="B172" s="553"/>
      <c r="C172" s="553"/>
      <c r="D172" s="553"/>
      <c r="E172" s="553"/>
      <c r="F172" s="553"/>
      <c r="G172" s="553"/>
      <c r="H172" s="553"/>
      <c r="I172" s="553"/>
      <c r="J172" s="553"/>
      <c r="K172" s="553"/>
      <c r="L172" s="553"/>
      <c r="M172" s="553"/>
      <c r="N172" s="553"/>
      <c r="O172" s="553"/>
      <c r="Q172" s="437"/>
    </row>
    <row r="173" spans="1:17" s="554" customFormat="1" x14ac:dyDescent="0.2">
      <c r="A173" s="437"/>
      <c r="B173" s="553"/>
      <c r="C173" s="553"/>
      <c r="D173" s="553"/>
      <c r="E173" s="553"/>
      <c r="F173" s="553"/>
      <c r="G173" s="553"/>
      <c r="H173" s="553"/>
      <c r="I173" s="553"/>
      <c r="J173" s="553"/>
      <c r="K173" s="553"/>
      <c r="L173" s="553"/>
      <c r="M173" s="553"/>
      <c r="N173" s="553"/>
      <c r="O173" s="553"/>
      <c r="Q173" s="437"/>
    </row>
    <row r="174" spans="1:17" s="554" customFormat="1" x14ac:dyDescent="0.2">
      <c r="A174" s="437"/>
      <c r="B174" s="553"/>
      <c r="C174" s="553"/>
      <c r="D174" s="553"/>
      <c r="E174" s="553"/>
      <c r="F174" s="553"/>
      <c r="G174" s="553"/>
      <c r="H174" s="553"/>
      <c r="I174" s="553"/>
      <c r="J174" s="553"/>
      <c r="K174" s="553"/>
      <c r="L174" s="553"/>
      <c r="M174" s="553"/>
      <c r="N174" s="553"/>
      <c r="O174" s="553"/>
      <c r="Q174" s="437"/>
    </row>
    <row r="175" spans="1:17" s="554" customFormat="1" x14ac:dyDescent="0.2">
      <c r="A175" s="437"/>
      <c r="B175" s="553"/>
      <c r="C175" s="553"/>
      <c r="D175" s="553"/>
      <c r="E175" s="553"/>
      <c r="F175" s="553"/>
      <c r="G175" s="553"/>
      <c r="H175" s="553"/>
      <c r="I175" s="553"/>
      <c r="J175" s="553"/>
      <c r="K175" s="553"/>
      <c r="L175" s="553"/>
      <c r="M175" s="553"/>
      <c r="N175" s="553"/>
      <c r="O175" s="553"/>
      <c r="Q175" s="437"/>
    </row>
    <row r="176" spans="1:17" s="554" customFormat="1" x14ac:dyDescent="0.2">
      <c r="A176" s="437"/>
      <c r="B176" s="553"/>
      <c r="C176" s="553"/>
      <c r="D176" s="553"/>
      <c r="E176" s="553"/>
      <c r="F176" s="553"/>
      <c r="G176" s="553"/>
      <c r="H176" s="553"/>
      <c r="I176" s="553"/>
      <c r="J176" s="553"/>
      <c r="K176" s="553"/>
      <c r="L176" s="553"/>
      <c r="M176" s="553"/>
      <c r="N176" s="553"/>
      <c r="O176" s="553"/>
      <c r="Q176" s="437"/>
    </row>
    <row r="177" spans="1:17" s="554" customFormat="1" x14ac:dyDescent="0.2">
      <c r="A177" s="437"/>
      <c r="B177" s="553"/>
      <c r="C177" s="553"/>
      <c r="D177" s="553"/>
      <c r="E177" s="553"/>
      <c r="F177" s="553"/>
      <c r="G177" s="553"/>
      <c r="H177" s="553"/>
      <c r="I177" s="553"/>
      <c r="J177" s="553"/>
      <c r="K177" s="553"/>
      <c r="L177" s="553"/>
      <c r="M177" s="553"/>
      <c r="N177" s="553"/>
      <c r="O177" s="553"/>
      <c r="Q177" s="437"/>
    </row>
    <row r="178" spans="1:17" s="554" customFormat="1" x14ac:dyDescent="0.2">
      <c r="A178" s="437"/>
      <c r="B178" s="553"/>
      <c r="C178" s="553"/>
      <c r="D178" s="553"/>
      <c r="E178" s="553"/>
      <c r="F178" s="553"/>
      <c r="G178" s="553"/>
      <c r="H178" s="553"/>
      <c r="I178" s="553"/>
      <c r="J178" s="553"/>
      <c r="K178" s="553"/>
      <c r="L178" s="553"/>
      <c r="M178" s="553"/>
      <c r="N178" s="553"/>
      <c r="O178" s="553"/>
      <c r="Q178" s="437"/>
    </row>
    <row r="179" spans="1:17" s="554" customFormat="1" x14ac:dyDescent="0.2">
      <c r="A179" s="437"/>
      <c r="B179" s="553"/>
      <c r="C179" s="553"/>
      <c r="D179" s="553"/>
      <c r="E179" s="553"/>
      <c r="F179" s="553"/>
      <c r="G179" s="553"/>
      <c r="H179" s="553"/>
      <c r="I179" s="553"/>
      <c r="J179" s="553"/>
      <c r="K179" s="553"/>
      <c r="L179" s="553"/>
      <c r="M179" s="553"/>
      <c r="N179" s="553"/>
      <c r="O179" s="553"/>
      <c r="Q179" s="437"/>
    </row>
    <row r="180" spans="1:17" s="554" customFormat="1" x14ac:dyDescent="0.2">
      <c r="A180" s="437"/>
      <c r="B180" s="553"/>
      <c r="C180" s="553"/>
      <c r="D180" s="553"/>
      <c r="E180" s="553"/>
      <c r="F180" s="553"/>
      <c r="G180" s="553"/>
      <c r="H180" s="553"/>
      <c r="I180" s="553"/>
      <c r="J180" s="553"/>
      <c r="K180" s="553"/>
      <c r="L180" s="553"/>
      <c r="M180" s="553"/>
      <c r="N180" s="553"/>
      <c r="O180" s="553"/>
      <c r="Q180" s="437"/>
    </row>
    <row r="181" spans="1:17" s="554" customFormat="1" x14ac:dyDescent="0.2">
      <c r="A181" s="437"/>
      <c r="B181" s="553"/>
      <c r="C181" s="553"/>
      <c r="D181" s="553"/>
      <c r="E181" s="553"/>
      <c r="F181" s="553"/>
      <c r="G181" s="553"/>
      <c r="H181" s="553"/>
      <c r="I181" s="553"/>
      <c r="J181" s="553"/>
      <c r="K181" s="553"/>
      <c r="L181" s="553"/>
      <c r="M181" s="553"/>
      <c r="N181" s="553"/>
      <c r="O181" s="553"/>
      <c r="Q181" s="437"/>
    </row>
    <row r="182" spans="1:17" s="554" customFormat="1" x14ac:dyDescent="0.2">
      <c r="A182" s="437"/>
      <c r="B182" s="553"/>
      <c r="C182" s="553"/>
      <c r="D182" s="553"/>
      <c r="E182" s="553"/>
      <c r="F182" s="553"/>
      <c r="G182" s="553"/>
      <c r="H182" s="553"/>
      <c r="I182" s="553"/>
      <c r="J182" s="553"/>
      <c r="K182" s="553"/>
      <c r="L182" s="553"/>
      <c r="M182" s="553"/>
      <c r="N182" s="553"/>
      <c r="O182" s="553"/>
      <c r="Q182" s="437"/>
    </row>
    <row r="183" spans="1:17" s="554" customFormat="1" x14ac:dyDescent="0.2">
      <c r="A183" s="437"/>
      <c r="B183" s="553"/>
      <c r="C183" s="553"/>
      <c r="D183" s="553"/>
      <c r="E183" s="553"/>
      <c r="F183" s="553"/>
      <c r="G183" s="553"/>
      <c r="H183" s="553"/>
      <c r="I183" s="553"/>
      <c r="J183" s="553"/>
      <c r="K183" s="553"/>
      <c r="L183" s="553"/>
      <c r="M183" s="553"/>
      <c r="N183" s="553"/>
      <c r="O183" s="553"/>
      <c r="Q183" s="437"/>
    </row>
    <row r="184" spans="1:17" s="554" customFormat="1" x14ac:dyDescent="0.2">
      <c r="A184" s="437"/>
      <c r="B184" s="553"/>
      <c r="C184" s="553"/>
      <c r="D184" s="553"/>
      <c r="E184" s="553"/>
      <c r="F184" s="553"/>
      <c r="G184" s="553"/>
      <c r="H184" s="553"/>
      <c r="I184" s="553"/>
      <c r="J184" s="553"/>
      <c r="K184" s="553"/>
      <c r="L184" s="553"/>
      <c r="M184" s="553"/>
      <c r="N184" s="553"/>
      <c r="O184" s="553"/>
      <c r="Q184" s="437"/>
    </row>
    <row r="185" spans="1:17" s="554" customFormat="1" x14ac:dyDescent="0.2">
      <c r="A185" s="437"/>
      <c r="B185" s="553"/>
      <c r="C185" s="553"/>
      <c r="D185" s="553"/>
      <c r="E185" s="553"/>
      <c r="F185" s="553"/>
      <c r="G185" s="553"/>
      <c r="H185" s="553"/>
      <c r="I185" s="553"/>
      <c r="J185" s="553"/>
      <c r="K185" s="553"/>
      <c r="L185" s="553"/>
      <c r="M185" s="553"/>
      <c r="N185" s="553"/>
      <c r="O185" s="553"/>
      <c r="Q185" s="437"/>
    </row>
    <row r="186" spans="1:17" s="554" customFormat="1" x14ac:dyDescent="0.2">
      <c r="A186" s="437"/>
      <c r="B186" s="553"/>
      <c r="C186" s="553"/>
      <c r="D186" s="553"/>
      <c r="E186" s="553"/>
      <c r="F186" s="553"/>
      <c r="G186" s="553"/>
      <c r="H186" s="553"/>
      <c r="I186" s="553"/>
      <c r="J186" s="553"/>
      <c r="K186" s="553"/>
      <c r="L186" s="553"/>
      <c r="M186" s="553"/>
      <c r="N186" s="553"/>
      <c r="O186" s="553"/>
      <c r="Q186" s="437"/>
    </row>
    <row r="187" spans="1:17" s="554" customFormat="1" x14ac:dyDescent="0.2">
      <c r="A187" s="437"/>
      <c r="B187" s="553"/>
      <c r="C187" s="553"/>
      <c r="D187" s="553"/>
      <c r="E187" s="553"/>
      <c r="F187" s="553"/>
      <c r="G187" s="553"/>
      <c r="H187" s="553"/>
      <c r="I187" s="553"/>
      <c r="J187" s="553"/>
      <c r="K187" s="553"/>
      <c r="L187" s="553"/>
      <c r="M187" s="553"/>
      <c r="N187" s="553"/>
      <c r="O187" s="553"/>
      <c r="Q187" s="437"/>
    </row>
    <row r="188" spans="1:17" s="554" customFormat="1" x14ac:dyDescent="0.2">
      <c r="A188" s="437"/>
      <c r="B188" s="553"/>
      <c r="C188" s="553"/>
      <c r="D188" s="553"/>
      <c r="E188" s="553"/>
      <c r="F188" s="553"/>
      <c r="G188" s="553"/>
      <c r="H188" s="553"/>
      <c r="I188" s="553"/>
      <c r="J188" s="553"/>
      <c r="K188" s="553"/>
      <c r="L188" s="553"/>
      <c r="M188" s="553"/>
      <c r="N188" s="553"/>
      <c r="O188" s="553"/>
      <c r="Q188" s="437"/>
    </row>
    <row r="189" spans="1:17" s="554" customFormat="1" x14ac:dyDescent="0.2">
      <c r="A189" s="437"/>
      <c r="B189" s="553"/>
      <c r="C189" s="553"/>
      <c r="D189" s="553"/>
      <c r="E189" s="553"/>
      <c r="F189" s="553"/>
      <c r="G189" s="553"/>
      <c r="H189" s="553"/>
      <c r="I189" s="553"/>
      <c r="J189" s="553"/>
      <c r="K189" s="553"/>
      <c r="L189" s="553"/>
      <c r="M189" s="553"/>
      <c r="N189" s="553"/>
      <c r="O189" s="553"/>
      <c r="Q189" s="437"/>
    </row>
    <row r="190" spans="1:17" s="554" customFormat="1" x14ac:dyDescent="0.2">
      <c r="A190" s="437"/>
      <c r="B190" s="553"/>
      <c r="C190" s="553"/>
      <c r="D190" s="553"/>
      <c r="E190" s="553"/>
      <c r="F190" s="553"/>
      <c r="G190" s="553"/>
      <c r="H190" s="553"/>
      <c r="I190" s="553"/>
      <c r="J190" s="553"/>
      <c r="K190" s="553"/>
      <c r="L190" s="553"/>
      <c r="M190" s="553"/>
      <c r="N190" s="553"/>
      <c r="O190" s="553"/>
      <c r="Q190" s="437"/>
    </row>
    <row r="191" spans="1:17" s="554" customFormat="1" x14ac:dyDescent="0.2">
      <c r="A191" s="437"/>
      <c r="B191" s="553"/>
      <c r="C191" s="553"/>
      <c r="D191" s="553"/>
      <c r="E191" s="553"/>
      <c r="F191" s="553"/>
      <c r="G191" s="553"/>
      <c r="H191" s="553"/>
      <c r="I191" s="553"/>
      <c r="J191" s="553"/>
      <c r="K191" s="553"/>
      <c r="L191" s="553"/>
      <c r="M191" s="553"/>
      <c r="N191" s="553"/>
      <c r="O191" s="553"/>
      <c r="Q191" s="437"/>
    </row>
    <row r="192" spans="1:17" s="554" customFormat="1" x14ac:dyDescent="0.2">
      <c r="A192" s="437"/>
      <c r="B192" s="553"/>
      <c r="C192" s="553"/>
      <c r="D192" s="553"/>
      <c r="E192" s="553"/>
      <c r="F192" s="553"/>
      <c r="G192" s="553"/>
      <c r="H192" s="553"/>
      <c r="I192" s="553"/>
      <c r="J192" s="553"/>
      <c r="K192" s="553"/>
      <c r="L192" s="553"/>
      <c r="M192" s="553"/>
      <c r="N192" s="553"/>
      <c r="O192" s="553"/>
      <c r="Q192" s="437"/>
    </row>
    <row r="193" spans="1:17" s="554" customFormat="1" x14ac:dyDescent="0.2">
      <c r="A193" s="437"/>
      <c r="B193" s="553"/>
      <c r="C193" s="553"/>
      <c r="D193" s="553"/>
      <c r="E193" s="553"/>
      <c r="F193" s="553"/>
      <c r="G193" s="553"/>
      <c r="H193" s="553"/>
      <c r="I193" s="553"/>
      <c r="J193" s="553"/>
      <c r="K193" s="553"/>
      <c r="L193" s="553"/>
      <c r="M193" s="553"/>
      <c r="N193" s="553"/>
      <c r="O193" s="553"/>
      <c r="Q193" s="437"/>
    </row>
    <row r="194" spans="1:17" s="554" customFormat="1" x14ac:dyDescent="0.2">
      <c r="A194" s="437"/>
      <c r="B194" s="553"/>
      <c r="C194" s="553"/>
      <c r="D194" s="553"/>
      <c r="E194" s="553"/>
      <c r="F194" s="553"/>
      <c r="G194" s="553"/>
      <c r="H194" s="553"/>
      <c r="I194" s="553"/>
      <c r="J194" s="553"/>
      <c r="K194" s="553"/>
      <c r="L194" s="553"/>
      <c r="M194" s="553"/>
      <c r="N194" s="553"/>
      <c r="O194" s="553"/>
      <c r="Q194" s="437"/>
    </row>
    <row r="195" spans="1:17" s="554" customFormat="1" x14ac:dyDescent="0.2">
      <c r="A195" s="437"/>
      <c r="B195" s="553"/>
      <c r="C195" s="553"/>
      <c r="D195" s="553"/>
      <c r="E195" s="553"/>
      <c r="F195" s="553"/>
      <c r="G195" s="553"/>
      <c r="H195" s="553"/>
      <c r="I195" s="553"/>
      <c r="J195" s="553"/>
      <c r="K195" s="553"/>
      <c r="L195" s="553"/>
      <c r="M195" s="553"/>
      <c r="N195" s="553"/>
      <c r="O195" s="553"/>
      <c r="Q195" s="437"/>
    </row>
    <row r="196" spans="1:17" s="554" customFormat="1" x14ac:dyDescent="0.2">
      <c r="A196" s="437"/>
      <c r="B196" s="553"/>
      <c r="C196" s="553"/>
      <c r="D196" s="553"/>
      <c r="E196" s="553"/>
      <c r="F196" s="553"/>
      <c r="G196" s="553"/>
      <c r="H196" s="553"/>
      <c r="I196" s="553"/>
      <c r="J196" s="553"/>
      <c r="K196" s="553"/>
      <c r="L196" s="553"/>
      <c r="M196" s="553"/>
      <c r="N196" s="553"/>
      <c r="O196" s="553"/>
      <c r="Q196" s="437"/>
    </row>
    <row r="197" spans="1:17" s="554" customFormat="1" x14ac:dyDescent="0.2">
      <c r="A197" s="437"/>
      <c r="B197" s="553"/>
      <c r="C197" s="553"/>
      <c r="D197" s="553"/>
      <c r="E197" s="553"/>
      <c r="F197" s="553"/>
      <c r="G197" s="553"/>
      <c r="H197" s="553"/>
      <c r="I197" s="553"/>
      <c r="J197" s="553"/>
      <c r="K197" s="553"/>
      <c r="L197" s="553"/>
      <c r="M197" s="553"/>
      <c r="N197" s="553"/>
      <c r="O197" s="553"/>
      <c r="Q197" s="437"/>
    </row>
    <row r="198" spans="1:17" s="554" customFormat="1" x14ac:dyDescent="0.2">
      <c r="A198" s="437"/>
      <c r="B198" s="553"/>
      <c r="C198" s="553"/>
      <c r="D198" s="553"/>
      <c r="E198" s="553"/>
      <c r="F198" s="553"/>
      <c r="G198" s="553"/>
      <c r="H198" s="553"/>
      <c r="I198" s="553"/>
      <c r="J198" s="553"/>
      <c r="K198" s="553"/>
      <c r="L198" s="553"/>
      <c r="M198" s="553"/>
      <c r="N198" s="553"/>
      <c r="O198" s="553"/>
      <c r="Q198" s="437"/>
    </row>
    <row r="199" spans="1:17" s="554" customFormat="1" x14ac:dyDescent="0.2">
      <c r="A199" s="437"/>
      <c r="B199" s="553"/>
      <c r="C199" s="553"/>
      <c r="D199" s="553"/>
      <c r="E199" s="553"/>
      <c r="F199" s="553"/>
      <c r="G199" s="553"/>
      <c r="H199" s="553"/>
      <c r="I199" s="553"/>
      <c r="J199" s="553"/>
      <c r="K199" s="553"/>
      <c r="L199" s="553"/>
      <c r="M199" s="553"/>
      <c r="N199" s="553"/>
      <c r="O199" s="553"/>
      <c r="Q199" s="437"/>
    </row>
    <row r="200" spans="1:17" s="554" customFormat="1" x14ac:dyDescent="0.2">
      <c r="A200" s="437"/>
      <c r="B200" s="553"/>
      <c r="C200" s="553"/>
      <c r="D200" s="553"/>
      <c r="E200" s="553"/>
      <c r="F200" s="553"/>
      <c r="G200" s="553"/>
      <c r="H200" s="553"/>
      <c r="I200" s="553"/>
      <c r="J200" s="553"/>
      <c r="K200" s="553"/>
      <c r="L200" s="553"/>
      <c r="M200" s="553"/>
      <c r="N200" s="553"/>
      <c r="O200" s="553"/>
      <c r="Q200" s="437"/>
    </row>
    <row r="201" spans="1:17" s="554" customFormat="1" x14ac:dyDescent="0.2">
      <c r="A201" s="437"/>
      <c r="B201" s="553"/>
      <c r="C201" s="553"/>
      <c r="D201" s="553"/>
      <c r="E201" s="553"/>
      <c r="F201" s="553"/>
      <c r="G201" s="553"/>
      <c r="H201" s="553"/>
      <c r="I201" s="553"/>
      <c r="J201" s="553"/>
      <c r="K201" s="553"/>
      <c r="L201" s="553"/>
      <c r="M201" s="553"/>
      <c r="N201" s="553"/>
      <c r="O201" s="553"/>
      <c r="Q201" s="437"/>
    </row>
    <row r="202" spans="1:17" s="554" customFormat="1" x14ac:dyDescent="0.2">
      <c r="A202" s="437"/>
      <c r="B202" s="553"/>
      <c r="C202" s="553"/>
      <c r="D202" s="553"/>
      <c r="E202" s="553"/>
      <c r="F202" s="553"/>
      <c r="G202" s="553"/>
      <c r="H202" s="553"/>
      <c r="I202" s="553"/>
      <c r="J202" s="553"/>
      <c r="K202" s="553"/>
      <c r="L202" s="553"/>
      <c r="M202" s="553"/>
      <c r="N202" s="553"/>
      <c r="O202" s="553"/>
      <c r="Q202" s="437"/>
    </row>
    <row r="203" spans="1:17" s="554" customFormat="1" x14ac:dyDescent="0.2">
      <c r="A203" s="437"/>
      <c r="B203" s="553"/>
      <c r="C203" s="553"/>
      <c r="D203" s="553"/>
      <c r="E203" s="553"/>
      <c r="F203" s="553"/>
      <c r="G203" s="553"/>
      <c r="H203" s="553"/>
      <c r="I203" s="553"/>
      <c r="J203" s="553"/>
      <c r="K203" s="553"/>
      <c r="L203" s="553"/>
      <c r="M203" s="553"/>
      <c r="N203" s="553"/>
      <c r="O203" s="553"/>
      <c r="Q203" s="437"/>
    </row>
    <row r="204" spans="1:17" s="554" customFormat="1" x14ac:dyDescent="0.2">
      <c r="A204" s="437"/>
      <c r="B204" s="553"/>
      <c r="C204" s="553"/>
      <c r="D204" s="553"/>
      <c r="E204" s="553"/>
      <c r="F204" s="553"/>
      <c r="G204" s="553"/>
      <c r="H204" s="553"/>
      <c r="I204" s="553"/>
      <c r="J204" s="553"/>
      <c r="K204" s="553"/>
      <c r="L204" s="553"/>
      <c r="M204" s="553"/>
      <c r="N204" s="553"/>
      <c r="O204" s="553"/>
      <c r="Q204" s="437"/>
    </row>
    <row r="205" spans="1:17" s="554" customFormat="1" x14ac:dyDescent="0.2">
      <c r="A205" s="437"/>
      <c r="B205" s="553"/>
      <c r="C205" s="553"/>
      <c r="D205" s="553"/>
      <c r="E205" s="553"/>
      <c r="F205" s="553"/>
      <c r="G205" s="553"/>
      <c r="H205" s="553"/>
      <c r="I205" s="553"/>
      <c r="J205" s="553"/>
      <c r="K205" s="553"/>
      <c r="L205" s="553"/>
      <c r="M205" s="553"/>
      <c r="N205" s="553"/>
      <c r="O205" s="553"/>
      <c r="Q205" s="437"/>
    </row>
    <row r="206" spans="1:17" s="554" customFormat="1" x14ac:dyDescent="0.2">
      <c r="A206" s="437"/>
      <c r="B206" s="553"/>
      <c r="C206" s="553"/>
      <c r="D206" s="553"/>
      <c r="E206" s="553"/>
      <c r="F206" s="553"/>
      <c r="G206" s="553"/>
      <c r="H206" s="553"/>
      <c r="I206" s="553"/>
      <c r="J206" s="553"/>
      <c r="K206" s="553"/>
      <c r="L206" s="553"/>
      <c r="M206" s="553"/>
      <c r="N206" s="553"/>
      <c r="O206" s="553"/>
      <c r="Q206" s="437"/>
    </row>
  </sheetData>
  <mergeCells count="1">
    <mergeCell ref="A1:C1"/>
  </mergeCells>
  <pageMargins left="0.25" right="0.25" top="0.25" bottom="0.25" header="0.3" footer="0.3"/>
  <pageSetup scale="98" fitToHeight="0" orientation="portrait" verticalDpi="597" r:id="rId1"/>
  <headerFooter>
    <oddFooter xml:space="preserve">&amp;L&amp;"arial,Regular"&amp;KBBBBBB
</oddFooter>
    <evenFooter xml:space="preserve">&amp;L&amp;"arial,Regular"&amp;KBBBBBB
</evenFooter>
    <firstFooter xml:space="preserve">&amp;L&amp;"arial,Regular"&amp;KBBBBBB
</first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Z1000"/>
  <sheetViews>
    <sheetView workbookViewId="0">
      <selection sqref="A1:D1"/>
    </sheetView>
  </sheetViews>
  <sheetFormatPr defaultColWidth="14.42578125" defaultRowHeight="15" customHeight="1" x14ac:dyDescent="0.2"/>
  <cols>
    <col min="1" max="1" width="35.5703125" customWidth="1"/>
    <col min="2" max="2" width="23.42578125" customWidth="1"/>
    <col min="3" max="3" width="75.42578125" customWidth="1"/>
    <col min="4" max="4" width="19" customWidth="1"/>
    <col min="5" max="9" width="11.5703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J1" s="2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J2" s="2"/>
    </row>
    <row r="3" spans="1:26" ht="18" customHeight="1" x14ac:dyDescent="0.25">
      <c r="A3" s="609" t="s">
        <v>343</v>
      </c>
      <c r="B3" s="610"/>
      <c r="C3" s="610"/>
      <c r="D3" s="610"/>
      <c r="E3" s="2"/>
      <c r="F3" s="2"/>
      <c r="J3" s="2"/>
    </row>
    <row r="4" spans="1:26" ht="18" customHeight="1" x14ac:dyDescent="0.25">
      <c r="A4" s="1"/>
      <c r="B4" s="1"/>
      <c r="C4" s="1"/>
      <c r="D4" s="4"/>
      <c r="E4" s="2"/>
      <c r="F4" s="2"/>
      <c r="J4" s="2"/>
    </row>
    <row r="5" spans="1:26" ht="18" customHeight="1" x14ac:dyDescent="0.25">
      <c r="A5" s="611" t="s">
        <v>344</v>
      </c>
      <c r="B5" s="610"/>
      <c r="C5" s="612"/>
      <c r="D5" s="6">
        <v>7545.18</v>
      </c>
      <c r="E5" s="2"/>
      <c r="F5" s="2"/>
      <c r="J5" s="2"/>
    </row>
    <row r="6" spans="1:26" ht="18" customHeight="1" x14ac:dyDescent="0.25">
      <c r="A6" s="5"/>
      <c r="B6" s="7"/>
      <c r="C6" s="2"/>
      <c r="D6" s="8"/>
      <c r="E6" s="2"/>
      <c r="F6" s="2"/>
      <c r="J6" s="2"/>
    </row>
    <row r="7" spans="1:26" ht="18" customHeight="1" x14ac:dyDescent="0.25">
      <c r="A7" s="9" t="s">
        <v>6</v>
      </c>
      <c r="B7" s="7"/>
      <c r="C7" s="10"/>
      <c r="D7" s="8"/>
      <c r="E7" s="2"/>
      <c r="F7" s="2"/>
      <c r="J7" s="2"/>
    </row>
    <row r="8" spans="1:26" ht="18" customHeight="1" x14ac:dyDescent="0.25">
      <c r="A8" s="11"/>
      <c r="B8" s="2"/>
      <c r="C8" s="2"/>
      <c r="D8" s="8"/>
      <c r="E8" s="2"/>
      <c r="F8" s="2"/>
      <c r="J8" s="2"/>
    </row>
    <row r="9" spans="1:26" ht="18" customHeight="1" x14ac:dyDescent="0.25">
      <c r="A9" s="9" t="s">
        <v>345</v>
      </c>
      <c r="B9" s="9"/>
      <c r="C9" s="2"/>
      <c r="D9" s="8"/>
      <c r="E9" s="2"/>
      <c r="F9" s="2"/>
      <c r="J9" s="2"/>
    </row>
    <row r="10" spans="1:26" ht="18" customHeight="1" x14ac:dyDescent="0.25">
      <c r="A10" s="12">
        <v>43071</v>
      </c>
      <c r="B10" s="128" t="s">
        <v>18</v>
      </c>
      <c r="C10" s="17" t="s">
        <v>346</v>
      </c>
      <c r="D10" s="18">
        <v>190</v>
      </c>
      <c r="E10" s="2"/>
      <c r="F10" s="2"/>
      <c r="J10" s="2"/>
    </row>
    <row r="11" spans="1:26" ht="18" customHeight="1" x14ac:dyDescent="0.25">
      <c r="A11" s="65">
        <v>43080</v>
      </c>
      <c r="B11" s="285" t="s">
        <v>9</v>
      </c>
      <c r="C11" s="286" t="s">
        <v>347</v>
      </c>
      <c r="D11" s="287">
        <v>140</v>
      </c>
      <c r="E11" s="171"/>
      <c r="F11" s="2"/>
      <c r="J11" s="2"/>
    </row>
    <row r="12" spans="1:26" ht="18" customHeight="1" x14ac:dyDescent="0.25">
      <c r="A12" s="238"/>
      <c r="B12" s="257"/>
      <c r="C12" s="288"/>
      <c r="D12" s="245"/>
      <c r="E12" s="2"/>
      <c r="F12" s="2"/>
      <c r="J12" s="2"/>
    </row>
    <row r="13" spans="1:26" ht="18" customHeight="1" x14ac:dyDescent="0.25">
      <c r="A13" s="259" t="s">
        <v>14</v>
      </c>
      <c r="B13" s="260"/>
      <c r="C13" s="261"/>
      <c r="D13" s="250">
        <f>SUM(D10:D12)</f>
        <v>330</v>
      </c>
      <c r="E13" s="2"/>
      <c r="F13" s="2"/>
      <c r="J13" s="2"/>
    </row>
    <row r="14" spans="1:26" ht="18" customHeight="1" x14ac:dyDescent="0.25">
      <c r="A14" s="42"/>
      <c r="B14" s="42"/>
      <c r="C14" s="42"/>
      <c r="D14" s="45"/>
      <c r="E14" s="2"/>
      <c r="F14" s="2"/>
      <c r="J14" s="2"/>
    </row>
    <row r="15" spans="1:26" ht="18" customHeight="1" x14ac:dyDescent="0.25">
      <c r="A15" s="9" t="s">
        <v>36</v>
      </c>
      <c r="B15" s="49"/>
      <c r="C15" s="2"/>
      <c r="D15" s="52">
        <f>D5+D13</f>
        <v>7875.18</v>
      </c>
      <c r="E15" s="2"/>
      <c r="F15" s="2"/>
      <c r="J15" s="2"/>
    </row>
    <row r="16" spans="1:26" ht="18" customHeight="1" x14ac:dyDescent="0.25">
      <c r="A16" s="11"/>
      <c r="B16" s="2"/>
      <c r="C16" s="2"/>
      <c r="D16" s="8"/>
      <c r="E16" s="2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10" ht="19.5" customHeight="1" x14ac:dyDescent="0.25">
      <c r="A17" s="9" t="s">
        <v>38</v>
      </c>
      <c r="B17" s="9"/>
      <c r="C17" s="2"/>
      <c r="D17" s="8"/>
      <c r="E17" s="2"/>
      <c r="F17" s="2"/>
      <c r="J17" s="2"/>
    </row>
    <row r="18" spans="1:10" ht="19.5" customHeight="1" x14ac:dyDescent="0.25">
      <c r="A18" s="12">
        <v>43074</v>
      </c>
      <c r="B18" s="224" t="s">
        <v>350</v>
      </c>
      <c r="C18" s="144" t="s">
        <v>333</v>
      </c>
      <c r="D18" s="148">
        <v>-84</v>
      </c>
      <c r="E18" s="2"/>
      <c r="F18" s="2"/>
      <c r="J18" s="2"/>
    </row>
    <row r="19" spans="1:10" ht="19.5" customHeight="1" x14ac:dyDescent="0.25">
      <c r="A19" s="26">
        <v>43074</v>
      </c>
      <c r="B19" s="234" t="s">
        <v>352</v>
      </c>
      <c r="C19" s="22" t="s">
        <v>354</v>
      </c>
      <c r="D19" s="58">
        <v>-190</v>
      </c>
      <c r="E19" s="2"/>
      <c r="F19" s="2"/>
      <c r="J19" s="2"/>
    </row>
    <row r="20" spans="1:10" ht="18" customHeight="1" x14ac:dyDescent="0.25">
      <c r="A20" s="26">
        <v>43077</v>
      </c>
      <c r="B20" s="234" t="s">
        <v>355</v>
      </c>
      <c r="C20" s="22" t="s">
        <v>356</v>
      </c>
      <c r="D20" s="76">
        <v>-32.44</v>
      </c>
      <c r="E20" s="2"/>
      <c r="F20" s="2"/>
      <c r="J20" s="2"/>
    </row>
    <row r="21" spans="1:10" ht="18" customHeight="1" x14ac:dyDescent="0.25">
      <c r="A21" s="26">
        <v>43077</v>
      </c>
      <c r="B21" s="234" t="s">
        <v>358</v>
      </c>
      <c r="C21" s="22" t="s">
        <v>356</v>
      </c>
      <c r="D21" s="76">
        <v>-85.68</v>
      </c>
      <c r="E21" s="2"/>
      <c r="F21" s="2"/>
      <c r="J21" s="2"/>
    </row>
    <row r="22" spans="1:10" ht="18" customHeight="1" x14ac:dyDescent="0.25">
      <c r="A22" s="26">
        <v>43092</v>
      </c>
      <c r="B22" s="234" t="s">
        <v>360</v>
      </c>
      <c r="C22" s="22" t="s">
        <v>361</v>
      </c>
      <c r="D22" s="76">
        <v>-900</v>
      </c>
      <c r="E22" s="2"/>
      <c r="F22" s="2"/>
      <c r="J22" s="2"/>
    </row>
    <row r="23" spans="1:10" ht="18" customHeight="1" x14ac:dyDescent="0.25">
      <c r="A23" s="238"/>
      <c r="B23" s="239"/>
      <c r="C23" s="237"/>
      <c r="D23" s="271"/>
      <c r="E23" s="2"/>
      <c r="F23" s="2"/>
      <c r="J23" s="2"/>
    </row>
    <row r="24" spans="1:10" ht="18" customHeight="1" x14ac:dyDescent="0.25">
      <c r="A24" s="259" t="s">
        <v>77</v>
      </c>
      <c r="B24" s="266"/>
      <c r="C24" s="267"/>
      <c r="D24" s="268">
        <f>SUM(D18:D23)</f>
        <v>-1292.1199999999999</v>
      </c>
      <c r="E24" s="2"/>
      <c r="F24" s="2"/>
      <c r="J24" s="2"/>
    </row>
    <row r="25" spans="1:10" ht="18" customHeight="1" x14ac:dyDescent="0.25">
      <c r="A25" s="42"/>
      <c r="B25" s="42"/>
      <c r="C25" s="42"/>
      <c r="D25" s="45"/>
      <c r="E25" s="2"/>
      <c r="F25" s="2"/>
      <c r="J25" s="2"/>
    </row>
    <row r="26" spans="1:10" ht="18" customHeight="1" x14ac:dyDescent="0.25">
      <c r="A26" s="5" t="s">
        <v>80</v>
      </c>
      <c r="B26" s="7"/>
      <c r="C26" s="2"/>
      <c r="D26" s="8"/>
      <c r="E26" s="2"/>
      <c r="F26" s="2"/>
      <c r="J26" s="2"/>
    </row>
    <row r="27" spans="1:10" ht="18" customHeight="1" x14ac:dyDescent="0.25">
      <c r="A27" s="630" t="s">
        <v>36</v>
      </c>
      <c r="B27" s="626"/>
      <c r="C27" s="82">
        <f>D15</f>
        <v>7875.18</v>
      </c>
      <c r="D27" s="8"/>
      <c r="E27" s="2"/>
      <c r="F27" s="2"/>
      <c r="J27" s="2"/>
    </row>
    <row r="28" spans="1:10" ht="18" customHeight="1" x14ac:dyDescent="0.25">
      <c r="A28" s="631" t="s">
        <v>81</v>
      </c>
      <c r="B28" s="608"/>
      <c r="C28" s="84">
        <f>D24</f>
        <v>-1292.1199999999999</v>
      </c>
      <c r="D28" s="8"/>
      <c r="E28" s="2"/>
      <c r="F28" s="2"/>
      <c r="J28" s="2"/>
    </row>
    <row r="29" spans="1:10" ht="18" customHeight="1" x14ac:dyDescent="0.25">
      <c r="A29" s="42"/>
      <c r="B29" s="42"/>
      <c r="C29" s="42"/>
      <c r="D29" s="45"/>
      <c r="E29" s="86"/>
      <c r="F29" s="2"/>
      <c r="J29" s="2"/>
    </row>
    <row r="30" spans="1:10" ht="18" customHeight="1" x14ac:dyDescent="0.25">
      <c r="A30" s="620" t="s">
        <v>365</v>
      </c>
      <c r="B30" s="617"/>
      <c r="C30" s="621"/>
      <c r="D30" s="89">
        <f>C27+C28</f>
        <v>6583.06</v>
      </c>
      <c r="E30" s="2"/>
      <c r="F30" s="10"/>
      <c r="J30" s="2"/>
    </row>
    <row r="31" spans="1:10" ht="18" customHeight="1" x14ac:dyDescent="0.25">
      <c r="A31" s="42"/>
      <c r="B31" s="42"/>
      <c r="C31" s="42"/>
      <c r="D31" s="45"/>
      <c r="E31" s="45"/>
      <c r="F31" s="2"/>
      <c r="J31" s="2"/>
    </row>
    <row r="32" spans="1:10" ht="18" customHeight="1" x14ac:dyDescent="0.25">
      <c r="A32" s="622" t="s">
        <v>373</v>
      </c>
      <c r="B32" s="617"/>
      <c r="C32" s="621"/>
      <c r="D32" s="89">
        <f>D30</f>
        <v>6583.06</v>
      </c>
      <c r="E32" s="45"/>
      <c r="F32" s="2"/>
      <c r="J32" s="2"/>
    </row>
    <row r="33" spans="1:26" ht="18" customHeight="1" x14ac:dyDescent="0.25">
      <c r="A33" s="93"/>
      <c r="B33" s="93"/>
      <c r="C33" s="8"/>
      <c r="D33" s="8"/>
      <c r="E33" s="45"/>
      <c r="F33" s="2"/>
      <c r="J33" s="2"/>
    </row>
    <row r="34" spans="1:26" ht="18" customHeight="1" x14ac:dyDescent="0.25">
      <c r="A34" s="619" t="s">
        <v>274</v>
      </c>
      <c r="B34" s="617"/>
      <c r="C34" s="623"/>
      <c r="D34" s="6">
        <f>SUM(D35:D36)</f>
        <v>0</v>
      </c>
      <c r="E34" s="45"/>
      <c r="F34" s="2"/>
      <c r="J34" s="2"/>
    </row>
    <row r="35" spans="1:26" ht="18" customHeight="1" x14ac:dyDescent="0.25">
      <c r="A35" s="65" t="s">
        <v>88</v>
      </c>
      <c r="B35" s="226" t="s">
        <v>49</v>
      </c>
      <c r="C35" s="228" t="s">
        <v>376</v>
      </c>
      <c r="D35" s="135" t="s">
        <v>88</v>
      </c>
      <c r="E35" s="45"/>
      <c r="F35" s="2"/>
      <c r="J35" s="2"/>
    </row>
    <row r="36" spans="1:26" ht="18" customHeight="1" x14ac:dyDescent="0.25">
      <c r="A36" s="238"/>
      <c r="B36" s="239"/>
      <c r="C36" s="237"/>
      <c r="D36" s="245"/>
      <c r="E36" s="45"/>
      <c r="F36" s="2"/>
      <c r="J36" s="2"/>
    </row>
    <row r="37" spans="1:26" ht="18" customHeight="1" x14ac:dyDescent="0.25">
      <c r="A37" s="11"/>
      <c r="B37" s="2"/>
      <c r="C37" s="2"/>
      <c r="D37" s="8"/>
      <c r="E37" s="2"/>
      <c r="F37" s="2"/>
      <c r="J37" s="2"/>
    </row>
    <row r="38" spans="1:26" ht="18" customHeight="1" x14ac:dyDescent="0.25">
      <c r="A38" s="632" t="s">
        <v>92</v>
      </c>
      <c r="B38" s="623"/>
      <c r="C38" s="290"/>
      <c r="D38" s="89">
        <f>D30+D34</f>
        <v>6583.06</v>
      </c>
      <c r="E38" s="2"/>
      <c r="F38" s="2"/>
      <c r="J38" s="2"/>
    </row>
    <row r="39" spans="1:26" ht="18" customHeight="1" x14ac:dyDescent="0.25">
      <c r="A39" s="5"/>
      <c r="B39" s="1"/>
      <c r="C39" s="2"/>
      <c r="D39" s="8"/>
      <c r="E39" s="2"/>
      <c r="F39" s="2"/>
      <c r="J39" s="2"/>
    </row>
    <row r="40" spans="1:26" ht="18" customHeight="1" x14ac:dyDescent="0.25">
      <c r="A40" s="624" t="s">
        <v>335</v>
      </c>
      <c r="B40" s="617"/>
      <c r="C40" s="623"/>
      <c r="D40" s="104">
        <v>2809.21</v>
      </c>
      <c r="E40" s="2"/>
      <c r="F40" s="2"/>
      <c r="J40" s="2"/>
    </row>
    <row r="41" spans="1:26" ht="18" customHeight="1" x14ac:dyDescent="0.25">
      <c r="A41" s="117">
        <v>43071</v>
      </c>
      <c r="B41" s="291" t="s">
        <v>18</v>
      </c>
      <c r="C41" s="114" t="s">
        <v>383</v>
      </c>
      <c r="D41" s="115">
        <f>-190</f>
        <v>-190</v>
      </c>
      <c r="E41" s="2"/>
      <c r="F41" s="2"/>
      <c r="J41" s="2"/>
    </row>
    <row r="42" spans="1:26" ht="18" customHeight="1" x14ac:dyDescent="0.25">
      <c r="A42" s="292"/>
      <c r="B42" s="293"/>
      <c r="C42" s="273"/>
      <c r="D42" s="274"/>
      <c r="E42" s="2"/>
      <c r="F42" s="2"/>
      <c r="J42" s="2"/>
    </row>
    <row r="43" spans="1:26" ht="18" customHeight="1" x14ac:dyDescent="0.25">
      <c r="A43" s="636" t="s">
        <v>388</v>
      </c>
      <c r="B43" s="637"/>
      <c r="C43" s="638"/>
      <c r="D43" s="294">
        <f>D40+D41</f>
        <v>2619.21</v>
      </c>
      <c r="E43" s="2"/>
      <c r="F43" s="2"/>
      <c r="J43" s="2"/>
    </row>
    <row r="44" spans="1:26" ht="18" customHeight="1" x14ac:dyDescent="0.25">
      <c r="A44" s="93"/>
      <c r="B44" s="93"/>
      <c r="C44" s="122"/>
      <c r="D44" s="8"/>
      <c r="E44" s="2"/>
      <c r="F44" s="2"/>
      <c r="J44" s="2"/>
    </row>
    <row r="45" spans="1:26" ht="18" customHeight="1" x14ac:dyDescent="0.25">
      <c r="A45" s="619" t="s">
        <v>391</v>
      </c>
      <c r="B45" s="617"/>
      <c r="C45" s="618"/>
      <c r="D45" s="47">
        <v>1358.78</v>
      </c>
      <c r="E45" s="2"/>
      <c r="F45" s="2"/>
      <c r="J45" s="2"/>
    </row>
    <row r="46" spans="1:26" ht="18" customHeight="1" x14ac:dyDescent="0.25">
      <c r="A46" s="5"/>
      <c r="B46" s="5"/>
      <c r="C46" s="2"/>
      <c r="D46" s="45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25">
      <c r="A47" s="9" t="s">
        <v>392</v>
      </c>
      <c r="B47" s="9"/>
      <c r="C47" s="9"/>
      <c r="D47" s="12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25">
      <c r="A48" s="143">
        <v>43077</v>
      </c>
      <c r="B48" s="144"/>
      <c r="C48" s="144" t="s">
        <v>394</v>
      </c>
      <c r="D48" s="277">
        <v>197.02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278">
        <v>43099</v>
      </c>
      <c r="B49" s="22"/>
      <c r="C49" s="144" t="s">
        <v>395</v>
      </c>
      <c r="D49" s="279">
        <v>197.02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298"/>
      <c r="B50" s="237"/>
      <c r="C50" s="237"/>
      <c r="D50" s="30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619" t="s">
        <v>167</v>
      </c>
      <c r="B51" s="617"/>
      <c r="C51" s="617"/>
      <c r="D51" s="47">
        <f>SUM(D48:D50)</f>
        <v>394.04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42"/>
      <c r="B52" s="42"/>
      <c r="C52" s="140"/>
      <c r="D52" s="45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9" t="s">
        <v>36</v>
      </c>
      <c r="B53" s="49"/>
      <c r="C53" s="2"/>
      <c r="D53" s="52">
        <f>SUM(D51+D45)</f>
        <v>1752.82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9"/>
      <c r="B54" s="49"/>
      <c r="C54" s="2"/>
      <c r="D54" s="12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9" t="s">
        <v>38</v>
      </c>
      <c r="B55" s="9"/>
      <c r="C55" s="2"/>
      <c r="D55" s="8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143">
        <v>43077</v>
      </c>
      <c r="B56" s="144"/>
      <c r="C56" s="144" t="s">
        <v>302</v>
      </c>
      <c r="D56" s="148">
        <v>-6.01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241">
        <v>43083</v>
      </c>
      <c r="B57" s="73"/>
      <c r="C57" s="73" t="s">
        <v>412</v>
      </c>
      <c r="D57" s="249">
        <v>-125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241">
        <v>43089</v>
      </c>
      <c r="B58" s="73"/>
      <c r="C58" s="73" t="s">
        <v>414</v>
      </c>
      <c r="D58" s="249">
        <v>-498.57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16">
        <v>43098</v>
      </c>
      <c r="B59" s="16"/>
      <c r="C59" s="73" t="s">
        <v>416</v>
      </c>
      <c r="D59" s="249">
        <v>-300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241">
        <v>43100</v>
      </c>
      <c r="B60" s="73"/>
      <c r="C60" s="73" t="s">
        <v>302</v>
      </c>
      <c r="D60" s="249">
        <v>-6.01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235" t="s">
        <v>77</v>
      </c>
      <c r="B61" s="236"/>
      <c r="C61" s="237"/>
      <c r="D61" s="250">
        <f>SUM(D56:D60)</f>
        <v>-935.58999999999992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5"/>
      <c r="B62" s="7"/>
      <c r="C62" s="2"/>
      <c r="D62" s="45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5" t="s">
        <v>80</v>
      </c>
      <c r="B63" s="7"/>
      <c r="C63" s="2"/>
      <c r="D63" s="8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630" t="s">
        <v>36</v>
      </c>
      <c r="B64" s="626"/>
      <c r="C64" s="82">
        <f>D53</f>
        <v>1752.82</v>
      </c>
      <c r="D64" s="8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631" t="s">
        <v>81</v>
      </c>
      <c r="B65" s="608"/>
      <c r="C65" s="84">
        <f>D61</f>
        <v>-935.58999999999992</v>
      </c>
      <c r="D65" s="8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42"/>
      <c r="B66" s="42"/>
      <c r="C66" s="42"/>
      <c r="D66" s="45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627" t="s">
        <v>427</v>
      </c>
      <c r="B67" s="604"/>
      <c r="C67" s="628"/>
      <c r="D67" s="6">
        <f>C64+C65</f>
        <v>817.23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42"/>
      <c r="B68" s="42"/>
      <c r="C68" s="140"/>
      <c r="D68" s="45"/>
      <c r="E68" s="2"/>
      <c r="F68" s="2"/>
      <c r="J68" s="2"/>
    </row>
    <row r="69" spans="1:26" ht="18" customHeight="1" x14ac:dyDescent="0.25">
      <c r="A69" s="629" t="s">
        <v>163</v>
      </c>
      <c r="B69" s="610"/>
      <c r="C69" s="610"/>
      <c r="D69" s="610"/>
      <c r="E69" s="2"/>
      <c r="F69" s="2"/>
      <c r="J69" s="2"/>
    </row>
    <row r="70" spans="1:26" ht="18" customHeight="1" x14ac:dyDescent="0.25">
      <c r="A70" s="5"/>
      <c r="B70" s="7"/>
      <c r="C70" s="2"/>
      <c r="D70" s="8"/>
      <c r="E70" s="2"/>
      <c r="F70" s="2"/>
      <c r="J70" s="2"/>
    </row>
    <row r="71" spans="1:26" ht="18" customHeight="1" x14ac:dyDescent="0.25">
      <c r="A71" s="161" t="s">
        <v>164</v>
      </c>
      <c r="B71" s="162" t="s">
        <v>166</v>
      </c>
      <c r="C71" s="144"/>
      <c r="D71" s="40">
        <f>D32</f>
        <v>6583.06</v>
      </c>
      <c r="E71" s="2"/>
      <c r="F71" s="2"/>
      <c r="J71" s="2"/>
    </row>
    <row r="72" spans="1:26" ht="18" customHeight="1" x14ac:dyDescent="0.25">
      <c r="A72" s="301" t="s">
        <v>167</v>
      </c>
      <c r="B72" s="73" t="s">
        <v>170</v>
      </c>
      <c r="C72" s="73"/>
      <c r="D72" s="302">
        <f>D67</f>
        <v>817.23</v>
      </c>
      <c r="E72" s="2"/>
      <c r="F72" s="2"/>
      <c r="J72" s="2"/>
    </row>
    <row r="73" spans="1:26" ht="18" customHeight="1" x14ac:dyDescent="0.25">
      <c r="A73" s="301" t="s">
        <v>172</v>
      </c>
      <c r="B73" s="73" t="s">
        <v>173</v>
      </c>
      <c r="C73" s="73"/>
      <c r="D73" s="302">
        <v>0.42</v>
      </c>
      <c r="E73" s="2"/>
      <c r="F73" s="2"/>
      <c r="J73" s="2"/>
    </row>
    <row r="74" spans="1:26" ht="18" customHeight="1" x14ac:dyDescent="0.25">
      <c r="A74" s="301" t="s">
        <v>174</v>
      </c>
      <c r="B74" s="73" t="s">
        <v>173</v>
      </c>
      <c r="C74" s="73"/>
      <c r="D74" s="302">
        <v>1706.09</v>
      </c>
      <c r="E74" s="2"/>
      <c r="F74" s="2"/>
      <c r="J74" s="2"/>
    </row>
    <row r="75" spans="1:26" ht="18" customHeight="1" x14ac:dyDescent="0.25">
      <c r="A75" s="301" t="s">
        <v>175</v>
      </c>
      <c r="B75" s="73" t="s">
        <v>173</v>
      </c>
      <c r="C75" s="73"/>
      <c r="D75" s="302">
        <f>D40</f>
        <v>2809.21</v>
      </c>
      <c r="E75" s="2"/>
      <c r="F75" s="2"/>
      <c r="J75" s="2"/>
    </row>
    <row r="76" spans="1:26" ht="18" customHeight="1" x14ac:dyDescent="0.25">
      <c r="A76" s="177" t="s">
        <v>176</v>
      </c>
      <c r="B76" s="178" t="s">
        <v>173</v>
      </c>
      <c r="C76" s="184"/>
      <c r="D76" s="186">
        <v>2070.4699999999998</v>
      </c>
      <c r="E76" s="2"/>
      <c r="F76" s="2"/>
      <c r="J76" s="2"/>
    </row>
    <row r="77" spans="1:26" ht="18" customHeight="1" x14ac:dyDescent="0.25">
      <c r="A77" s="632" t="s">
        <v>178</v>
      </c>
      <c r="B77" s="623"/>
      <c r="C77" s="188"/>
      <c r="D77" s="189">
        <f>SUM(D71:D76)</f>
        <v>13986.480000000001</v>
      </c>
      <c r="E77" s="2"/>
      <c r="F77" s="2"/>
      <c r="J77" s="2"/>
    </row>
    <row r="78" spans="1:26" ht="18" customHeight="1" x14ac:dyDescent="0.25">
      <c r="E78" s="2"/>
      <c r="F78" s="2"/>
      <c r="J78" s="2"/>
    </row>
    <row r="79" spans="1:26" ht="18" customHeight="1" x14ac:dyDescent="0.25">
      <c r="E79" s="2"/>
      <c r="F79" s="2"/>
      <c r="J79" s="2"/>
    </row>
    <row r="80" spans="1:26" ht="18" customHeight="1" x14ac:dyDescent="0.25">
      <c r="E80" s="2"/>
      <c r="F80" s="2"/>
      <c r="J80" s="2"/>
    </row>
    <row r="81" spans="2:10" ht="18" customHeight="1" x14ac:dyDescent="0.25">
      <c r="E81" s="2"/>
      <c r="F81" s="2"/>
      <c r="J81" s="2"/>
    </row>
    <row r="82" spans="2:10" ht="18" customHeight="1" x14ac:dyDescent="0.25">
      <c r="B82" s="86"/>
      <c r="C82" s="86"/>
      <c r="D82" s="86"/>
      <c r="E82" s="2"/>
      <c r="F82" s="2"/>
      <c r="J82" s="2"/>
    </row>
    <row r="83" spans="2:10" ht="18" customHeight="1" x14ac:dyDescent="0.25">
      <c r="B83" s="5"/>
      <c r="C83" s="7"/>
      <c r="D83" s="2"/>
      <c r="E83" s="2"/>
      <c r="F83" s="2"/>
      <c r="J83" s="2"/>
    </row>
    <row r="84" spans="2:10" ht="18" customHeight="1" x14ac:dyDescent="0.25">
      <c r="B84" s="5"/>
      <c r="C84" s="11"/>
      <c r="D84" s="2"/>
      <c r="E84" s="2"/>
      <c r="F84" s="2"/>
      <c r="J84" s="2"/>
    </row>
    <row r="85" spans="2:10" ht="18" customHeight="1" x14ac:dyDescent="0.25">
      <c r="B85" s="5"/>
      <c r="C85" s="2"/>
      <c r="D85" s="2"/>
      <c r="E85" s="2"/>
      <c r="F85" s="2"/>
      <c r="J85" s="2"/>
    </row>
    <row r="86" spans="2:10" ht="18" customHeight="1" x14ac:dyDescent="0.25">
      <c r="B86" s="5"/>
      <c r="C86" s="2"/>
      <c r="D86" s="2"/>
      <c r="E86" s="2"/>
      <c r="F86" s="2"/>
      <c r="J86" s="2"/>
    </row>
    <row r="87" spans="2:10" ht="18" customHeight="1" x14ac:dyDescent="0.25">
      <c r="B87" s="5"/>
      <c r="C87" s="2"/>
      <c r="D87" s="2"/>
      <c r="E87" s="2"/>
      <c r="F87" s="2"/>
      <c r="J87" s="2"/>
    </row>
    <row r="88" spans="2:10" ht="18" customHeight="1" x14ac:dyDescent="0.25">
      <c r="B88" s="5"/>
      <c r="C88" s="2"/>
      <c r="D88" s="2"/>
      <c r="E88" s="2"/>
      <c r="F88" s="2"/>
      <c r="J88" s="2"/>
    </row>
    <row r="89" spans="2:10" ht="18" customHeight="1" x14ac:dyDescent="0.25">
      <c r="B89" s="5"/>
      <c r="C89" s="2"/>
      <c r="D89" s="192"/>
      <c r="E89" s="2"/>
      <c r="F89" s="2"/>
      <c r="J89" s="2"/>
    </row>
    <row r="90" spans="2:10" ht="18" customHeight="1" x14ac:dyDescent="0.25">
      <c r="B90" s="609"/>
      <c r="C90" s="610"/>
      <c r="D90" s="2"/>
      <c r="E90" s="2"/>
      <c r="F90" s="2"/>
      <c r="J90" s="2"/>
    </row>
    <row r="91" spans="2:10" ht="18" customHeight="1" x14ac:dyDescent="0.25">
      <c r="E91" s="2"/>
      <c r="F91" s="2"/>
      <c r="J91" s="2"/>
    </row>
    <row r="92" spans="2:10" ht="18" customHeight="1" x14ac:dyDescent="0.25">
      <c r="E92" s="2"/>
      <c r="F92" s="2"/>
      <c r="J92" s="2"/>
    </row>
    <row r="93" spans="2:10" ht="18" customHeight="1" x14ac:dyDescent="0.25">
      <c r="E93" s="2"/>
      <c r="F93" s="2"/>
      <c r="J93" s="2"/>
    </row>
    <row r="94" spans="2:10" ht="18" customHeight="1" x14ac:dyDescent="0.25">
      <c r="E94" s="2"/>
      <c r="F94" s="2"/>
      <c r="J94" s="2"/>
    </row>
    <row r="95" spans="2:10" ht="18" customHeight="1" x14ac:dyDescent="0.25">
      <c r="E95" s="2"/>
      <c r="F95" s="2"/>
      <c r="J95" s="2"/>
    </row>
    <row r="96" spans="2:10" ht="18" customHeight="1" x14ac:dyDescent="0.25">
      <c r="E96" s="2"/>
      <c r="F96" s="2"/>
      <c r="J96" s="2"/>
    </row>
    <row r="97" spans="5:10" ht="18" customHeight="1" x14ac:dyDescent="0.25">
      <c r="E97" s="2"/>
      <c r="F97" s="2"/>
      <c r="J97" s="2"/>
    </row>
    <row r="98" spans="5:10" ht="18" customHeight="1" x14ac:dyDescent="0.25">
      <c r="E98" s="2"/>
      <c r="F98" s="2"/>
      <c r="J98" s="2"/>
    </row>
    <row r="99" spans="5:10" ht="18" customHeight="1" x14ac:dyDescent="0.25">
      <c r="E99" s="2"/>
      <c r="F99" s="2"/>
      <c r="J99" s="2"/>
    </row>
    <row r="100" spans="5:10" ht="18" customHeight="1" x14ac:dyDescent="0.25">
      <c r="E100" s="2"/>
      <c r="F100" s="2"/>
      <c r="J100" s="2"/>
    </row>
    <row r="101" spans="5:10" ht="18" customHeight="1" x14ac:dyDescent="0.25">
      <c r="E101" s="2"/>
      <c r="F101" s="2"/>
      <c r="J101" s="2"/>
    </row>
    <row r="102" spans="5:10" ht="18" customHeight="1" x14ac:dyDescent="0.25">
      <c r="E102" s="2"/>
      <c r="F102" s="2"/>
      <c r="J102" s="2"/>
    </row>
    <row r="103" spans="5:10" ht="18" customHeight="1" x14ac:dyDescent="0.25">
      <c r="E103" s="2"/>
      <c r="F103" s="2"/>
      <c r="J103" s="2"/>
    </row>
    <row r="104" spans="5:10" ht="18" customHeight="1" x14ac:dyDescent="0.25">
      <c r="E104" s="2"/>
      <c r="F104" s="2"/>
      <c r="J104" s="2"/>
    </row>
    <row r="105" spans="5:10" ht="18" customHeight="1" x14ac:dyDescent="0.25">
      <c r="E105" s="2"/>
      <c r="F105" s="2"/>
      <c r="J105" s="2"/>
    </row>
    <row r="106" spans="5:10" ht="18" customHeight="1" x14ac:dyDescent="0.25">
      <c r="E106" s="2"/>
      <c r="F106" s="2"/>
      <c r="J106" s="2"/>
    </row>
    <row r="107" spans="5:10" ht="18" customHeight="1" x14ac:dyDescent="0.25">
      <c r="E107" s="2"/>
      <c r="F107" s="2"/>
      <c r="J107" s="2"/>
    </row>
    <row r="108" spans="5:10" ht="18" customHeight="1" x14ac:dyDescent="0.25">
      <c r="E108" s="2"/>
      <c r="F108" s="2"/>
      <c r="J108" s="2"/>
    </row>
    <row r="109" spans="5:10" ht="18" customHeight="1" x14ac:dyDescent="0.25">
      <c r="E109" s="2"/>
      <c r="F109" s="2"/>
      <c r="J109" s="2"/>
    </row>
    <row r="110" spans="5:10" ht="18" customHeight="1" x14ac:dyDescent="0.25">
      <c r="E110" s="2"/>
      <c r="F110" s="2"/>
      <c r="J110" s="2"/>
    </row>
    <row r="111" spans="5:10" ht="18" customHeight="1" x14ac:dyDescent="0.25">
      <c r="E111" s="2"/>
      <c r="F111" s="2"/>
      <c r="J111" s="2"/>
    </row>
    <row r="112" spans="5:10" ht="18" customHeight="1" x14ac:dyDescent="0.25">
      <c r="E112" s="2"/>
      <c r="F112" s="2"/>
      <c r="J112" s="2"/>
    </row>
    <row r="113" spans="5:10" ht="18" customHeight="1" x14ac:dyDescent="0.25">
      <c r="E113" s="2"/>
      <c r="F113" s="2"/>
      <c r="J113" s="2"/>
    </row>
    <row r="114" spans="5:10" ht="18" customHeight="1" x14ac:dyDescent="0.25">
      <c r="E114" s="2"/>
      <c r="F114" s="2"/>
      <c r="J114" s="2"/>
    </row>
    <row r="115" spans="5:10" ht="18" customHeight="1" x14ac:dyDescent="0.25">
      <c r="E115" s="2"/>
      <c r="F115" s="2"/>
      <c r="J115" s="2"/>
    </row>
    <row r="116" spans="5:10" ht="18" customHeight="1" x14ac:dyDescent="0.25">
      <c r="E116" s="2"/>
      <c r="F116" s="2"/>
      <c r="J116" s="2"/>
    </row>
    <row r="117" spans="5:10" ht="18" customHeight="1" x14ac:dyDescent="0.25">
      <c r="E117" s="2"/>
      <c r="F117" s="2"/>
      <c r="J117" s="2"/>
    </row>
    <row r="118" spans="5:10" ht="18" customHeight="1" x14ac:dyDescent="0.25">
      <c r="E118" s="2"/>
      <c r="F118" s="2"/>
      <c r="J118" s="2"/>
    </row>
    <row r="119" spans="5:10" ht="18" customHeight="1" x14ac:dyDescent="0.25">
      <c r="E119" s="2"/>
      <c r="F119" s="2"/>
      <c r="J119" s="2"/>
    </row>
    <row r="120" spans="5:10" ht="18" customHeight="1" x14ac:dyDescent="0.25">
      <c r="E120" s="2"/>
      <c r="F120" s="2"/>
      <c r="J120" s="2"/>
    </row>
    <row r="121" spans="5:10" ht="18" customHeight="1" x14ac:dyDescent="0.25">
      <c r="E121" s="2"/>
      <c r="F121" s="2"/>
      <c r="J121" s="2"/>
    </row>
    <row r="122" spans="5:10" ht="18" customHeight="1" x14ac:dyDescent="0.25">
      <c r="E122" s="2"/>
      <c r="F122" s="2"/>
      <c r="J122" s="2"/>
    </row>
    <row r="123" spans="5:10" ht="18" customHeight="1" x14ac:dyDescent="0.25">
      <c r="E123" s="2"/>
      <c r="F123" s="2"/>
      <c r="J123" s="2"/>
    </row>
    <row r="124" spans="5:10" ht="18" customHeight="1" x14ac:dyDescent="0.25">
      <c r="E124" s="2"/>
      <c r="F124" s="2"/>
      <c r="J124" s="2"/>
    </row>
    <row r="125" spans="5:10" ht="18" customHeight="1" x14ac:dyDescent="0.25">
      <c r="E125" s="2"/>
      <c r="F125" s="2"/>
      <c r="J125" s="2"/>
    </row>
    <row r="126" spans="5:10" ht="18" customHeight="1" x14ac:dyDescent="0.25">
      <c r="E126" s="2"/>
      <c r="F126" s="2"/>
      <c r="J126" s="2"/>
    </row>
    <row r="127" spans="5:10" ht="18" customHeight="1" x14ac:dyDescent="0.25">
      <c r="E127" s="2"/>
      <c r="F127" s="2"/>
      <c r="J127" s="2"/>
    </row>
    <row r="128" spans="5:10" ht="18" customHeight="1" x14ac:dyDescent="0.25">
      <c r="E128" s="2"/>
      <c r="F128" s="2"/>
      <c r="J128" s="2"/>
    </row>
    <row r="129" spans="5:10" ht="18" customHeight="1" x14ac:dyDescent="0.25">
      <c r="E129" s="2"/>
      <c r="F129" s="2"/>
      <c r="J129" s="2"/>
    </row>
    <row r="130" spans="5:10" ht="18" customHeight="1" x14ac:dyDescent="0.25">
      <c r="E130" s="2"/>
      <c r="F130" s="2"/>
      <c r="J130" s="2"/>
    </row>
    <row r="131" spans="5:10" ht="18" customHeight="1" x14ac:dyDescent="0.25">
      <c r="E131" s="2"/>
      <c r="F131" s="2"/>
      <c r="J131" s="2"/>
    </row>
    <row r="132" spans="5:10" ht="18" customHeight="1" x14ac:dyDescent="0.25">
      <c r="E132" s="2"/>
      <c r="F132" s="2"/>
      <c r="J132" s="2"/>
    </row>
    <row r="133" spans="5:10" ht="18" customHeight="1" x14ac:dyDescent="0.25">
      <c r="E133" s="2"/>
      <c r="F133" s="2"/>
      <c r="J133" s="2"/>
    </row>
    <row r="134" spans="5:10" ht="18" customHeight="1" x14ac:dyDescent="0.25">
      <c r="E134" s="2"/>
      <c r="F134" s="2"/>
      <c r="J134" s="2"/>
    </row>
    <row r="135" spans="5:10" ht="18" customHeight="1" x14ac:dyDescent="0.25">
      <c r="E135" s="2"/>
      <c r="F135" s="2"/>
      <c r="J135" s="2"/>
    </row>
    <row r="136" spans="5:10" ht="18" customHeight="1" x14ac:dyDescent="0.25">
      <c r="E136" s="2"/>
      <c r="F136" s="2"/>
      <c r="J136" s="2"/>
    </row>
    <row r="137" spans="5:10" ht="18" customHeight="1" x14ac:dyDescent="0.25">
      <c r="E137" s="2"/>
      <c r="F137" s="2"/>
      <c r="J137" s="2"/>
    </row>
    <row r="138" spans="5:10" ht="18" customHeight="1" x14ac:dyDescent="0.25">
      <c r="E138" s="2"/>
      <c r="F138" s="2"/>
      <c r="J138" s="2"/>
    </row>
    <row r="139" spans="5:10" ht="18" customHeight="1" x14ac:dyDescent="0.25">
      <c r="E139" s="2"/>
      <c r="F139" s="2"/>
      <c r="J139" s="2"/>
    </row>
    <row r="140" spans="5:10" ht="18" customHeight="1" x14ac:dyDescent="0.25">
      <c r="E140" s="2"/>
      <c r="F140" s="2"/>
      <c r="J140" s="2"/>
    </row>
    <row r="141" spans="5:10" ht="18" customHeight="1" x14ac:dyDescent="0.25">
      <c r="E141" s="2"/>
      <c r="F141" s="2"/>
      <c r="J141" s="2"/>
    </row>
    <row r="142" spans="5:10" ht="18" customHeight="1" x14ac:dyDescent="0.25">
      <c r="E142" s="2"/>
      <c r="F142" s="2"/>
      <c r="J142" s="2"/>
    </row>
    <row r="143" spans="5:10" ht="18" customHeight="1" x14ac:dyDescent="0.25">
      <c r="E143" s="2"/>
      <c r="F143" s="2"/>
      <c r="J143" s="2"/>
    </row>
    <row r="144" spans="5:10" ht="18" customHeight="1" x14ac:dyDescent="0.25">
      <c r="E144" s="2"/>
      <c r="F144" s="2"/>
      <c r="J144" s="2"/>
    </row>
    <row r="145" spans="5:10" ht="18" customHeight="1" x14ac:dyDescent="0.25">
      <c r="E145" s="2"/>
      <c r="F145" s="2"/>
      <c r="J145" s="2"/>
    </row>
    <row r="146" spans="5:10" ht="18" customHeight="1" x14ac:dyDescent="0.25">
      <c r="E146" s="2"/>
      <c r="F146" s="2"/>
      <c r="J146" s="2"/>
    </row>
    <row r="147" spans="5:10" ht="18" customHeight="1" x14ac:dyDescent="0.25">
      <c r="E147" s="2"/>
      <c r="F147" s="2"/>
      <c r="J147" s="2"/>
    </row>
    <row r="148" spans="5:10" ht="18" customHeight="1" x14ac:dyDescent="0.25">
      <c r="E148" s="2"/>
      <c r="F148" s="2"/>
      <c r="J148" s="2"/>
    </row>
    <row r="149" spans="5:10" ht="18" customHeight="1" x14ac:dyDescent="0.25">
      <c r="E149" s="2"/>
      <c r="F149" s="2"/>
      <c r="J149" s="2"/>
    </row>
    <row r="150" spans="5:10" ht="18" customHeight="1" x14ac:dyDescent="0.25">
      <c r="E150" s="2"/>
      <c r="F150" s="2"/>
      <c r="J150" s="2"/>
    </row>
    <row r="151" spans="5:10" ht="18" customHeight="1" x14ac:dyDescent="0.25">
      <c r="E151" s="2"/>
      <c r="F151" s="2"/>
      <c r="J151" s="2"/>
    </row>
    <row r="152" spans="5:10" ht="18" customHeight="1" x14ac:dyDescent="0.25">
      <c r="E152" s="2"/>
      <c r="F152" s="2"/>
      <c r="J152" s="2"/>
    </row>
    <row r="153" spans="5:10" ht="18" customHeight="1" x14ac:dyDescent="0.25">
      <c r="E153" s="2"/>
      <c r="F153" s="2"/>
      <c r="J153" s="2"/>
    </row>
    <row r="154" spans="5:10" ht="18" customHeight="1" x14ac:dyDescent="0.25">
      <c r="E154" s="2"/>
      <c r="F154" s="2"/>
      <c r="J154" s="2"/>
    </row>
    <row r="155" spans="5:10" ht="18" customHeight="1" x14ac:dyDescent="0.25">
      <c r="E155" s="2"/>
      <c r="F155" s="2"/>
      <c r="J155" s="2"/>
    </row>
    <row r="156" spans="5:10" ht="18" customHeight="1" x14ac:dyDescent="0.25">
      <c r="E156" s="2"/>
      <c r="F156" s="2"/>
      <c r="J156" s="2"/>
    </row>
    <row r="157" spans="5:10" ht="18" customHeight="1" x14ac:dyDescent="0.25">
      <c r="E157" s="2"/>
      <c r="F157" s="2"/>
      <c r="J157" s="2"/>
    </row>
    <row r="158" spans="5:10" ht="18" customHeight="1" x14ac:dyDescent="0.25">
      <c r="E158" s="2"/>
      <c r="F158" s="2"/>
      <c r="J158" s="2"/>
    </row>
    <row r="159" spans="5:10" ht="18" customHeight="1" x14ac:dyDescent="0.25">
      <c r="E159" s="2"/>
      <c r="F159" s="2"/>
      <c r="J159" s="2"/>
    </row>
    <row r="160" spans="5:10" ht="18" customHeight="1" x14ac:dyDescent="0.25">
      <c r="E160" s="2"/>
      <c r="F160" s="2"/>
      <c r="J160" s="2"/>
    </row>
    <row r="161" spans="5:10" ht="18" customHeight="1" x14ac:dyDescent="0.25">
      <c r="E161" s="2"/>
      <c r="F161" s="2"/>
      <c r="J161" s="2"/>
    </row>
    <row r="162" spans="5:10" ht="18" customHeight="1" x14ac:dyDescent="0.25">
      <c r="E162" s="2"/>
      <c r="F162" s="2"/>
      <c r="J162" s="2"/>
    </row>
    <row r="163" spans="5:10" ht="18" customHeight="1" x14ac:dyDescent="0.25">
      <c r="E163" s="2"/>
      <c r="F163" s="2"/>
      <c r="J163" s="2"/>
    </row>
    <row r="164" spans="5:10" ht="18" customHeight="1" x14ac:dyDescent="0.25">
      <c r="E164" s="2"/>
      <c r="F164" s="2"/>
      <c r="J164" s="2"/>
    </row>
    <row r="165" spans="5:10" ht="18" customHeight="1" x14ac:dyDescent="0.25">
      <c r="E165" s="2"/>
      <c r="F165" s="2"/>
      <c r="J165" s="2"/>
    </row>
    <row r="166" spans="5:10" ht="18" customHeight="1" x14ac:dyDescent="0.25">
      <c r="E166" s="2"/>
      <c r="F166" s="2"/>
      <c r="J166" s="2"/>
    </row>
    <row r="167" spans="5:10" ht="18" customHeight="1" x14ac:dyDescent="0.25">
      <c r="E167" s="2"/>
      <c r="F167" s="2"/>
      <c r="J167" s="2"/>
    </row>
    <row r="168" spans="5:10" ht="18" customHeight="1" x14ac:dyDescent="0.25">
      <c r="E168" s="2"/>
      <c r="F168" s="2"/>
      <c r="J168" s="2"/>
    </row>
    <row r="169" spans="5:10" ht="18" customHeight="1" x14ac:dyDescent="0.25">
      <c r="E169" s="2"/>
      <c r="F169" s="2"/>
      <c r="J169" s="2"/>
    </row>
    <row r="170" spans="5:10" ht="18" customHeight="1" x14ac:dyDescent="0.25">
      <c r="E170" s="2"/>
      <c r="F170" s="2"/>
      <c r="J170" s="2"/>
    </row>
    <row r="171" spans="5:10" ht="18" customHeight="1" x14ac:dyDescent="0.25">
      <c r="E171" s="2"/>
      <c r="F171" s="2"/>
      <c r="J171" s="2"/>
    </row>
    <row r="172" spans="5:10" ht="18" customHeight="1" x14ac:dyDescent="0.25">
      <c r="E172" s="2"/>
      <c r="F172" s="2"/>
      <c r="J172" s="2"/>
    </row>
    <row r="173" spans="5:10" ht="18" customHeight="1" x14ac:dyDescent="0.25">
      <c r="E173" s="2"/>
      <c r="F173" s="2"/>
      <c r="J173" s="2"/>
    </row>
    <row r="174" spans="5:10" ht="18" customHeight="1" x14ac:dyDescent="0.25">
      <c r="E174" s="2"/>
      <c r="F174" s="2"/>
      <c r="J174" s="2"/>
    </row>
    <row r="175" spans="5:10" ht="18" customHeight="1" x14ac:dyDescent="0.25">
      <c r="E175" s="2"/>
      <c r="F175" s="2"/>
      <c r="J175" s="2"/>
    </row>
    <row r="176" spans="5:10" ht="18" customHeight="1" x14ac:dyDescent="0.25">
      <c r="E176" s="2"/>
      <c r="F176" s="2"/>
      <c r="J176" s="2"/>
    </row>
    <row r="177" spans="5:10" ht="18" customHeight="1" x14ac:dyDescent="0.25">
      <c r="E177" s="2"/>
      <c r="F177" s="2"/>
      <c r="J177" s="2"/>
    </row>
    <row r="178" spans="5:10" ht="18" customHeight="1" x14ac:dyDescent="0.25">
      <c r="E178" s="2"/>
      <c r="F178" s="2"/>
      <c r="J178" s="2"/>
    </row>
    <row r="179" spans="5:10" ht="18" customHeight="1" x14ac:dyDescent="0.25">
      <c r="E179" s="2"/>
      <c r="F179" s="2"/>
      <c r="J179" s="2"/>
    </row>
    <row r="180" spans="5:10" ht="18" customHeight="1" x14ac:dyDescent="0.25">
      <c r="E180" s="2"/>
      <c r="F180" s="2"/>
      <c r="J180" s="2"/>
    </row>
    <row r="181" spans="5:10" ht="18" customHeight="1" x14ac:dyDescent="0.25">
      <c r="E181" s="2"/>
      <c r="F181" s="2"/>
      <c r="J181" s="2"/>
    </row>
    <row r="182" spans="5:10" ht="18" customHeight="1" x14ac:dyDescent="0.25">
      <c r="E182" s="2"/>
      <c r="F182" s="2"/>
      <c r="J182" s="2"/>
    </row>
    <row r="183" spans="5:10" ht="18" customHeight="1" x14ac:dyDescent="0.25">
      <c r="E183" s="2"/>
      <c r="F183" s="2"/>
      <c r="J183" s="2"/>
    </row>
    <row r="184" spans="5:10" ht="18" customHeight="1" x14ac:dyDescent="0.25">
      <c r="E184" s="2"/>
      <c r="F184" s="2"/>
      <c r="J184" s="2"/>
    </row>
    <row r="185" spans="5:10" ht="18" customHeight="1" x14ac:dyDescent="0.25">
      <c r="E185" s="2"/>
      <c r="F185" s="2"/>
      <c r="J185" s="2"/>
    </row>
    <row r="186" spans="5:10" ht="18" customHeight="1" x14ac:dyDescent="0.25">
      <c r="E186" s="2"/>
      <c r="F186" s="2"/>
      <c r="J186" s="2"/>
    </row>
    <row r="187" spans="5:10" ht="18" customHeight="1" x14ac:dyDescent="0.25">
      <c r="E187" s="2"/>
      <c r="F187" s="2"/>
      <c r="J187" s="2"/>
    </row>
    <row r="188" spans="5:10" ht="18" customHeight="1" x14ac:dyDescent="0.25">
      <c r="E188" s="2"/>
      <c r="F188" s="2"/>
      <c r="J188" s="2"/>
    </row>
    <row r="189" spans="5:10" ht="18" customHeight="1" x14ac:dyDescent="0.25">
      <c r="E189" s="2"/>
      <c r="F189" s="2"/>
      <c r="J189" s="2"/>
    </row>
    <row r="190" spans="5:10" ht="18" customHeight="1" x14ac:dyDescent="0.25">
      <c r="E190" s="2"/>
      <c r="F190" s="2"/>
      <c r="J190" s="2"/>
    </row>
    <row r="191" spans="5:10" ht="18" customHeight="1" x14ac:dyDescent="0.25">
      <c r="E191" s="2"/>
      <c r="F191" s="2"/>
      <c r="J191" s="2"/>
    </row>
    <row r="192" spans="5:10" ht="18" customHeight="1" x14ac:dyDescent="0.25">
      <c r="E192" s="2"/>
      <c r="F192" s="2"/>
      <c r="J192" s="2"/>
    </row>
    <row r="193" spans="5:10" ht="18" customHeight="1" x14ac:dyDescent="0.25">
      <c r="E193" s="2"/>
      <c r="F193" s="2"/>
      <c r="J193" s="2"/>
    </row>
    <row r="194" spans="5:10" ht="18" customHeight="1" x14ac:dyDescent="0.25">
      <c r="E194" s="2"/>
      <c r="F194" s="2"/>
      <c r="J194" s="2"/>
    </row>
    <row r="195" spans="5:10" ht="18" customHeight="1" x14ac:dyDescent="0.25">
      <c r="E195" s="2"/>
      <c r="F195" s="2"/>
      <c r="J195" s="2"/>
    </row>
    <row r="196" spans="5:10" ht="18" customHeight="1" x14ac:dyDescent="0.25">
      <c r="E196" s="2"/>
      <c r="F196" s="2"/>
      <c r="J196" s="2"/>
    </row>
    <row r="197" spans="5:10" ht="18" customHeight="1" x14ac:dyDescent="0.25">
      <c r="E197" s="2"/>
      <c r="F197" s="2"/>
      <c r="J197" s="2"/>
    </row>
    <row r="198" spans="5:10" ht="18" customHeight="1" x14ac:dyDescent="0.25">
      <c r="E198" s="2"/>
      <c r="F198" s="2"/>
      <c r="J198" s="2"/>
    </row>
    <row r="199" spans="5:10" ht="18" customHeight="1" x14ac:dyDescent="0.25">
      <c r="E199" s="2"/>
      <c r="F199" s="2"/>
      <c r="J199" s="2"/>
    </row>
    <row r="200" spans="5:10" ht="18" customHeight="1" x14ac:dyDescent="0.25">
      <c r="E200" s="2"/>
      <c r="F200" s="2"/>
      <c r="J200" s="2"/>
    </row>
    <row r="201" spans="5:10" ht="18" customHeight="1" x14ac:dyDescent="0.25">
      <c r="E201" s="2"/>
      <c r="F201" s="2"/>
      <c r="J201" s="2"/>
    </row>
    <row r="202" spans="5:10" ht="18" customHeight="1" x14ac:dyDescent="0.25">
      <c r="E202" s="2"/>
      <c r="F202" s="2"/>
      <c r="J202" s="2"/>
    </row>
    <row r="203" spans="5:10" ht="18" customHeight="1" x14ac:dyDescent="0.25">
      <c r="E203" s="2"/>
      <c r="F203" s="2"/>
      <c r="J203" s="2"/>
    </row>
    <row r="204" spans="5:10" ht="18" customHeight="1" x14ac:dyDescent="0.25">
      <c r="E204" s="2"/>
      <c r="F204" s="2"/>
      <c r="J204" s="2"/>
    </row>
    <row r="205" spans="5:10" ht="18" customHeight="1" x14ac:dyDescent="0.25">
      <c r="E205" s="2"/>
      <c r="F205" s="2"/>
      <c r="J205" s="2"/>
    </row>
    <row r="206" spans="5:10" ht="18" customHeight="1" x14ac:dyDescent="0.25">
      <c r="E206" s="2"/>
      <c r="F206" s="2"/>
      <c r="J206" s="2"/>
    </row>
    <row r="207" spans="5:10" ht="18" customHeight="1" x14ac:dyDescent="0.25">
      <c r="E207" s="2"/>
      <c r="F207" s="2"/>
      <c r="J207" s="2"/>
    </row>
    <row r="208" spans="5:10" ht="18" customHeight="1" x14ac:dyDescent="0.25">
      <c r="E208" s="2"/>
      <c r="F208" s="2"/>
      <c r="J208" s="2"/>
    </row>
    <row r="209" spans="5:10" ht="18" customHeight="1" x14ac:dyDescent="0.25">
      <c r="E209" s="2"/>
      <c r="F209" s="2"/>
      <c r="J209" s="2"/>
    </row>
    <row r="210" spans="5:10" ht="18" customHeight="1" x14ac:dyDescent="0.25">
      <c r="E210" s="2"/>
      <c r="F210" s="2"/>
      <c r="J210" s="2"/>
    </row>
    <row r="211" spans="5:10" ht="18" customHeight="1" x14ac:dyDescent="0.25">
      <c r="E211" s="2"/>
      <c r="F211" s="2"/>
      <c r="J211" s="2"/>
    </row>
    <row r="212" spans="5:10" ht="18" customHeight="1" x14ac:dyDescent="0.25">
      <c r="E212" s="2"/>
      <c r="F212" s="2"/>
      <c r="J212" s="2"/>
    </row>
    <row r="213" spans="5:10" ht="18" customHeight="1" x14ac:dyDescent="0.25">
      <c r="E213" s="2"/>
      <c r="F213" s="2"/>
      <c r="J213" s="2"/>
    </row>
    <row r="214" spans="5:10" ht="18" customHeight="1" x14ac:dyDescent="0.25">
      <c r="E214" s="2"/>
      <c r="F214" s="2"/>
      <c r="J214" s="2"/>
    </row>
    <row r="215" spans="5:10" ht="18" customHeight="1" x14ac:dyDescent="0.25">
      <c r="E215" s="2"/>
      <c r="F215" s="2"/>
      <c r="J215" s="2"/>
    </row>
    <row r="216" spans="5:10" ht="18" customHeight="1" x14ac:dyDescent="0.25">
      <c r="E216" s="2"/>
      <c r="F216" s="2"/>
      <c r="J216" s="2"/>
    </row>
    <row r="217" spans="5:10" ht="18" customHeight="1" x14ac:dyDescent="0.25">
      <c r="E217" s="2"/>
      <c r="F217" s="2"/>
      <c r="J217" s="2"/>
    </row>
    <row r="218" spans="5:10" ht="18" customHeight="1" x14ac:dyDescent="0.25">
      <c r="E218" s="2"/>
      <c r="F218" s="2"/>
      <c r="J218" s="2"/>
    </row>
    <row r="219" spans="5:10" ht="18" customHeight="1" x14ac:dyDescent="0.25">
      <c r="E219" s="2"/>
      <c r="F219" s="2"/>
      <c r="J219" s="2"/>
    </row>
    <row r="220" spans="5:10" ht="18" customHeight="1" x14ac:dyDescent="0.25">
      <c r="E220" s="2"/>
      <c r="F220" s="2"/>
      <c r="J220" s="2"/>
    </row>
    <row r="221" spans="5:10" ht="18" customHeight="1" x14ac:dyDescent="0.25">
      <c r="E221" s="2"/>
      <c r="F221" s="2"/>
      <c r="J221" s="2"/>
    </row>
    <row r="222" spans="5:10" ht="18" customHeight="1" x14ac:dyDescent="0.25">
      <c r="E222" s="2"/>
      <c r="F222" s="2"/>
      <c r="J222" s="2"/>
    </row>
    <row r="223" spans="5:10" ht="18" customHeight="1" x14ac:dyDescent="0.25">
      <c r="E223" s="2"/>
      <c r="F223" s="2"/>
      <c r="J223" s="2"/>
    </row>
    <row r="224" spans="5:10" ht="18" customHeight="1" x14ac:dyDescent="0.25">
      <c r="E224" s="2"/>
      <c r="F224" s="2"/>
      <c r="J224" s="2"/>
    </row>
    <row r="225" spans="5:10" ht="18" customHeight="1" x14ac:dyDescent="0.25">
      <c r="E225" s="2"/>
      <c r="F225" s="2"/>
      <c r="J225" s="2"/>
    </row>
    <row r="226" spans="5:10" ht="18" customHeight="1" x14ac:dyDescent="0.25">
      <c r="E226" s="2"/>
      <c r="F226" s="2"/>
      <c r="J226" s="2"/>
    </row>
    <row r="227" spans="5:10" ht="18" customHeight="1" x14ac:dyDescent="0.25">
      <c r="E227" s="2"/>
      <c r="F227" s="2"/>
      <c r="J227" s="2"/>
    </row>
    <row r="228" spans="5:10" ht="18" customHeight="1" x14ac:dyDescent="0.25">
      <c r="E228" s="2"/>
      <c r="F228" s="2"/>
      <c r="J228" s="2"/>
    </row>
    <row r="229" spans="5:10" ht="18" customHeight="1" x14ac:dyDescent="0.25">
      <c r="E229" s="2"/>
      <c r="F229" s="2"/>
      <c r="J229" s="2"/>
    </row>
    <row r="230" spans="5:10" ht="18" customHeight="1" x14ac:dyDescent="0.25">
      <c r="E230" s="2"/>
      <c r="F230" s="2"/>
      <c r="J230" s="2"/>
    </row>
    <row r="231" spans="5:10" ht="18" customHeight="1" x14ac:dyDescent="0.25">
      <c r="E231" s="2"/>
      <c r="F231" s="2"/>
      <c r="J231" s="2"/>
    </row>
    <row r="232" spans="5:10" ht="18" customHeight="1" x14ac:dyDescent="0.25">
      <c r="E232" s="2"/>
      <c r="F232" s="2"/>
      <c r="J232" s="2"/>
    </row>
    <row r="233" spans="5:10" ht="18" customHeight="1" x14ac:dyDescent="0.25">
      <c r="E233" s="2"/>
      <c r="F233" s="2"/>
      <c r="J233" s="2"/>
    </row>
    <row r="234" spans="5:10" ht="18" customHeight="1" x14ac:dyDescent="0.25">
      <c r="E234" s="2"/>
      <c r="F234" s="2"/>
      <c r="J234" s="2"/>
    </row>
    <row r="235" spans="5:10" ht="18" customHeight="1" x14ac:dyDescent="0.25">
      <c r="E235" s="2"/>
      <c r="F235" s="2"/>
      <c r="J235" s="2"/>
    </row>
    <row r="236" spans="5:10" ht="18" customHeight="1" x14ac:dyDescent="0.25">
      <c r="E236" s="2"/>
      <c r="F236" s="2"/>
      <c r="J236" s="2"/>
    </row>
    <row r="237" spans="5:10" ht="18" customHeight="1" x14ac:dyDescent="0.25">
      <c r="E237" s="2"/>
      <c r="F237" s="2"/>
      <c r="J237" s="2"/>
    </row>
    <row r="238" spans="5:10" ht="18" customHeight="1" x14ac:dyDescent="0.25">
      <c r="E238" s="2"/>
      <c r="F238" s="2"/>
      <c r="J238" s="2"/>
    </row>
    <row r="239" spans="5:10" ht="18" customHeight="1" x14ac:dyDescent="0.25">
      <c r="E239" s="2"/>
      <c r="F239" s="2"/>
      <c r="J239" s="2"/>
    </row>
    <row r="240" spans="5:10" ht="18" customHeight="1" x14ac:dyDescent="0.25">
      <c r="E240" s="2"/>
      <c r="F240" s="2"/>
      <c r="J240" s="2"/>
    </row>
    <row r="241" spans="5:10" ht="18" customHeight="1" x14ac:dyDescent="0.25">
      <c r="E241" s="2"/>
      <c r="F241" s="2"/>
      <c r="J241" s="2"/>
    </row>
    <row r="242" spans="5:10" ht="18" customHeight="1" x14ac:dyDescent="0.25">
      <c r="E242" s="2"/>
      <c r="F242" s="2"/>
      <c r="J242" s="2"/>
    </row>
    <row r="243" spans="5:10" ht="18" customHeight="1" x14ac:dyDescent="0.25">
      <c r="E243" s="2"/>
      <c r="F243" s="2"/>
      <c r="J243" s="2"/>
    </row>
    <row r="244" spans="5:10" ht="18" customHeight="1" x14ac:dyDescent="0.25">
      <c r="E244" s="2"/>
      <c r="F244" s="2"/>
      <c r="J244" s="2"/>
    </row>
    <row r="245" spans="5:10" ht="18" customHeight="1" x14ac:dyDescent="0.25">
      <c r="E245" s="2"/>
      <c r="F245" s="2"/>
      <c r="J245" s="2"/>
    </row>
    <row r="246" spans="5:10" ht="18" customHeight="1" x14ac:dyDescent="0.25">
      <c r="E246" s="2"/>
      <c r="F246" s="2"/>
      <c r="J246" s="2"/>
    </row>
    <row r="247" spans="5:10" ht="18" customHeight="1" x14ac:dyDescent="0.25">
      <c r="E247" s="2"/>
      <c r="F247" s="2"/>
      <c r="J247" s="2"/>
    </row>
    <row r="248" spans="5:10" ht="18" customHeight="1" x14ac:dyDescent="0.25">
      <c r="E248" s="2"/>
      <c r="F248" s="2"/>
      <c r="J248" s="2"/>
    </row>
    <row r="249" spans="5:10" ht="18" customHeight="1" x14ac:dyDescent="0.25">
      <c r="E249" s="2"/>
      <c r="F249" s="2"/>
      <c r="J249" s="2"/>
    </row>
    <row r="250" spans="5:10" ht="18" customHeight="1" x14ac:dyDescent="0.25">
      <c r="E250" s="2"/>
      <c r="F250" s="2"/>
      <c r="J250" s="2"/>
    </row>
    <row r="251" spans="5:10" ht="18" customHeight="1" x14ac:dyDescent="0.25">
      <c r="E251" s="2"/>
      <c r="F251" s="2"/>
      <c r="J251" s="2"/>
    </row>
    <row r="252" spans="5:10" ht="18" customHeight="1" x14ac:dyDescent="0.25">
      <c r="E252" s="2"/>
      <c r="F252" s="2"/>
      <c r="J252" s="2"/>
    </row>
    <row r="253" spans="5:10" ht="18" customHeight="1" x14ac:dyDescent="0.25">
      <c r="E253" s="2"/>
      <c r="F253" s="2"/>
      <c r="J253" s="2"/>
    </row>
    <row r="254" spans="5:10" ht="18" customHeight="1" x14ac:dyDescent="0.25">
      <c r="E254" s="2"/>
      <c r="F254" s="2"/>
      <c r="J254" s="2"/>
    </row>
    <row r="255" spans="5:10" ht="18" customHeight="1" x14ac:dyDescent="0.25">
      <c r="E255" s="2"/>
      <c r="F255" s="2"/>
      <c r="J255" s="2"/>
    </row>
    <row r="256" spans="5:10" ht="18" customHeight="1" x14ac:dyDescent="0.25">
      <c r="E256" s="2"/>
      <c r="F256" s="2"/>
      <c r="J256" s="2"/>
    </row>
    <row r="257" spans="5:10" ht="18" customHeight="1" x14ac:dyDescent="0.25">
      <c r="E257" s="2"/>
      <c r="F257" s="2"/>
      <c r="J257" s="2"/>
    </row>
    <row r="258" spans="5:10" ht="18" customHeight="1" x14ac:dyDescent="0.25">
      <c r="E258" s="2"/>
      <c r="F258" s="2"/>
      <c r="J258" s="2"/>
    </row>
    <row r="259" spans="5:10" ht="18" customHeight="1" x14ac:dyDescent="0.25">
      <c r="E259" s="2"/>
      <c r="F259" s="2"/>
      <c r="J259" s="2"/>
    </row>
    <row r="260" spans="5:10" ht="18" customHeight="1" x14ac:dyDescent="0.25">
      <c r="E260" s="2"/>
      <c r="F260" s="2"/>
      <c r="J260" s="2"/>
    </row>
    <row r="261" spans="5:10" ht="18" customHeight="1" x14ac:dyDescent="0.25">
      <c r="E261" s="2"/>
      <c r="F261" s="2"/>
      <c r="J261" s="2"/>
    </row>
    <row r="262" spans="5:10" ht="18" customHeight="1" x14ac:dyDescent="0.25">
      <c r="E262" s="2"/>
      <c r="F262" s="2"/>
      <c r="J262" s="2"/>
    </row>
    <row r="263" spans="5:10" ht="18" customHeight="1" x14ac:dyDescent="0.25">
      <c r="E263" s="2"/>
      <c r="F263" s="2"/>
      <c r="J263" s="2"/>
    </row>
    <row r="264" spans="5:10" ht="18" customHeight="1" x14ac:dyDescent="0.25">
      <c r="E264" s="2"/>
      <c r="F264" s="2"/>
      <c r="J264" s="2"/>
    </row>
    <row r="265" spans="5:10" ht="18" customHeight="1" x14ac:dyDescent="0.25">
      <c r="E265" s="2"/>
      <c r="F265" s="2"/>
      <c r="J265" s="2"/>
    </row>
    <row r="266" spans="5:10" ht="18" customHeight="1" x14ac:dyDescent="0.25">
      <c r="E266" s="2"/>
      <c r="F266" s="2"/>
      <c r="J266" s="2"/>
    </row>
    <row r="267" spans="5:10" ht="18" customHeight="1" x14ac:dyDescent="0.25">
      <c r="E267" s="2"/>
      <c r="F267" s="2"/>
      <c r="J267" s="2"/>
    </row>
    <row r="268" spans="5:10" ht="18" customHeight="1" x14ac:dyDescent="0.25">
      <c r="E268" s="2"/>
      <c r="F268" s="2"/>
      <c r="J268" s="2"/>
    </row>
    <row r="269" spans="5:10" ht="18" customHeight="1" x14ac:dyDescent="0.25">
      <c r="E269" s="2"/>
      <c r="F269" s="2"/>
      <c r="J269" s="2"/>
    </row>
    <row r="270" spans="5:10" ht="18" customHeight="1" x14ac:dyDescent="0.25">
      <c r="E270" s="2"/>
      <c r="F270" s="2"/>
      <c r="J270" s="2"/>
    </row>
    <row r="271" spans="5:10" ht="18" customHeight="1" x14ac:dyDescent="0.25">
      <c r="E271" s="2"/>
      <c r="F271" s="2"/>
      <c r="J271" s="2"/>
    </row>
    <row r="272" spans="5:10" ht="18" customHeight="1" x14ac:dyDescent="0.25">
      <c r="E272" s="2"/>
      <c r="F272" s="2"/>
      <c r="J272" s="2"/>
    </row>
    <row r="273" spans="5:10" ht="18" customHeight="1" x14ac:dyDescent="0.25">
      <c r="E273" s="2"/>
      <c r="F273" s="2"/>
      <c r="J273" s="2"/>
    </row>
    <row r="274" spans="5:10" ht="18" customHeight="1" x14ac:dyDescent="0.25">
      <c r="E274" s="2"/>
      <c r="F274" s="2"/>
      <c r="J274" s="2"/>
    </row>
    <row r="275" spans="5:10" ht="18" customHeight="1" x14ac:dyDescent="0.25">
      <c r="E275" s="2"/>
      <c r="F275" s="2"/>
      <c r="J275" s="2"/>
    </row>
    <row r="276" spans="5:10" ht="18" customHeight="1" x14ac:dyDescent="0.25">
      <c r="E276" s="2"/>
      <c r="F276" s="2"/>
      <c r="J276" s="2"/>
    </row>
    <row r="277" spans="5:10" ht="18" customHeight="1" x14ac:dyDescent="0.25">
      <c r="E277" s="2"/>
      <c r="F277" s="2"/>
      <c r="J277" s="2"/>
    </row>
    <row r="278" spans="5:10" ht="18" customHeight="1" x14ac:dyDescent="0.25">
      <c r="E278" s="2"/>
      <c r="F278" s="2"/>
      <c r="J278" s="2"/>
    </row>
    <row r="279" spans="5:10" ht="18" customHeight="1" x14ac:dyDescent="0.25">
      <c r="E279" s="2"/>
      <c r="F279" s="2"/>
      <c r="J279" s="2"/>
    </row>
    <row r="280" spans="5:10" ht="18" customHeight="1" x14ac:dyDescent="0.25">
      <c r="E280" s="2"/>
      <c r="F280" s="2"/>
      <c r="J280" s="2"/>
    </row>
    <row r="281" spans="5:10" ht="18" customHeight="1" x14ac:dyDescent="0.25">
      <c r="E281" s="2"/>
      <c r="F281" s="2"/>
      <c r="J281" s="2"/>
    </row>
    <row r="282" spans="5:10" ht="18" customHeight="1" x14ac:dyDescent="0.25">
      <c r="E282" s="2"/>
      <c r="F282" s="2"/>
      <c r="J282" s="2"/>
    </row>
    <row r="283" spans="5:10" ht="18" customHeight="1" x14ac:dyDescent="0.25">
      <c r="E283" s="2"/>
      <c r="F283" s="2"/>
      <c r="J283" s="2"/>
    </row>
    <row r="284" spans="5:10" ht="18" customHeight="1" x14ac:dyDescent="0.25">
      <c r="E284" s="2"/>
      <c r="F284" s="2"/>
      <c r="J284" s="2"/>
    </row>
    <row r="285" spans="5:10" ht="18" customHeight="1" x14ac:dyDescent="0.25">
      <c r="E285" s="2"/>
      <c r="F285" s="2"/>
      <c r="J285" s="2"/>
    </row>
    <row r="286" spans="5:10" ht="18" customHeight="1" x14ac:dyDescent="0.25">
      <c r="E286" s="2"/>
      <c r="F286" s="2"/>
      <c r="J286" s="2"/>
    </row>
    <row r="287" spans="5:10" ht="18" customHeight="1" x14ac:dyDescent="0.25">
      <c r="E287" s="2"/>
      <c r="F287" s="2"/>
      <c r="J287" s="2"/>
    </row>
    <row r="288" spans="5:10" ht="18" customHeight="1" x14ac:dyDescent="0.25">
      <c r="E288" s="2"/>
      <c r="F288" s="2"/>
      <c r="J288" s="2"/>
    </row>
    <row r="289" spans="5:10" ht="18" customHeight="1" x14ac:dyDescent="0.25">
      <c r="E289" s="2"/>
      <c r="F289" s="2"/>
      <c r="J289" s="2"/>
    </row>
    <row r="290" spans="5:10" ht="18" customHeight="1" x14ac:dyDescent="0.25">
      <c r="E290" s="2"/>
      <c r="F290" s="2"/>
      <c r="J290" s="2"/>
    </row>
    <row r="291" spans="5:10" ht="18" customHeight="1" x14ac:dyDescent="0.25">
      <c r="E291" s="2"/>
      <c r="F291" s="2"/>
      <c r="J291" s="2"/>
    </row>
    <row r="292" spans="5:10" ht="18" customHeight="1" x14ac:dyDescent="0.25">
      <c r="E292" s="2"/>
      <c r="F292" s="2"/>
      <c r="J292" s="2"/>
    </row>
    <row r="293" spans="5:10" ht="18" customHeight="1" x14ac:dyDescent="0.25">
      <c r="E293" s="2"/>
      <c r="F293" s="2"/>
      <c r="J293" s="2"/>
    </row>
    <row r="294" spans="5:10" ht="18" customHeight="1" x14ac:dyDescent="0.25">
      <c r="E294" s="2"/>
      <c r="F294" s="2"/>
      <c r="J294" s="2"/>
    </row>
    <row r="295" spans="5:10" ht="18" customHeight="1" x14ac:dyDescent="0.25">
      <c r="E295" s="2"/>
      <c r="F295" s="2"/>
      <c r="J295" s="2"/>
    </row>
    <row r="296" spans="5:10" ht="18" customHeight="1" x14ac:dyDescent="0.25">
      <c r="E296" s="2"/>
      <c r="F296" s="2"/>
      <c r="J296" s="2"/>
    </row>
    <row r="297" spans="5:10" ht="18" customHeight="1" x14ac:dyDescent="0.25">
      <c r="E297" s="2"/>
      <c r="F297" s="2"/>
      <c r="J297" s="2"/>
    </row>
    <row r="298" spans="5:10" ht="18" customHeight="1" x14ac:dyDescent="0.25">
      <c r="E298" s="2"/>
      <c r="F298" s="2"/>
      <c r="J298" s="2"/>
    </row>
    <row r="299" spans="5:10" ht="18" customHeight="1" x14ac:dyDescent="0.25">
      <c r="E299" s="2"/>
      <c r="F299" s="2"/>
      <c r="J299" s="2"/>
    </row>
    <row r="300" spans="5:10" ht="18" customHeight="1" x14ac:dyDescent="0.25">
      <c r="E300" s="2"/>
      <c r="F300" s="2"/>
      <c r="J300" s="2"/>
    </row>
    <row r="301" spans="5:10" ht="18" customHeight="1" x14ac:dyDescent="0.25">
      <c r="E301" s="2"/>
      <c r="F301" s="2"/>
      <c r="J301" s="2"/>
    </row>
    <row r="302" spans="5:10" ht="18" customHeight="1" x14ac:dyDescent="0.25">
      <c r="E302" s="2"/>
      <c r="F302" s="2"/>
      <c r="J302" s="2"/>
    </row>
    <row r="303" spans="5:10" ht="18" customHeight="1" x14ac:dyDescent="0.25">
      <c r="E303" s="2"/>
      <c r="F303" s="2"/>
      <c r="J303" s="2"/>
    </row>
    <row r="304" spans="5:10" ht="18" customHeight="1" x14ac:dyDescent="0.25">
      <c r="E304" s="2"/>
      <c r="F304" s="2"/>
      <c r="J304" s="2"/>
    </row>
    <row r="305" spans="5:10" ht="18" customHeight="1" x14ac:dyDescent="0.25">
      <c r="E305" s="2"/>
      <c r="F305" s="2"/>
      <c r="J305" s="2"/>
    </row>
    <row r="306" spans="5:10" ht="18" customHeight="1" x14ac:dyDescent="0.25">
      <c r="E306" s="2"/>
      <c r="F306" s="2"/>
      <c r="J306" s="2"/>
    </row>
    <row r="307" spans="5:10" ht="18" customHeight="1" x14ac:dyDescent="0.25">
      <c r="E307" s="2"/>
      <c r="F307" s="2"/>
      <c r="J307" s="2"/>
    </row>
    <row r="308" spans="5:10" ht="18" customHeight="1" x14ac:dyDescent="0.25">
      <c r="E308" s="2"/>
      <c r="F308" s="2"/>
      <c r="J308" s="2"/>
    </row>
    <row r="309" spans="5:10" ht="18" customHeight="1" x14ac:dyDescent="0.25">
      <c r="E309" s="2"/>
      <c r="F309" s="2"/>
      <c r="J309" s="2"/>
    </row>
    <row r="310" spans="5:10" ht="18" customHeight="1" x14ac:dyDescent="0.25">
      <c r="E310" s="2"/>
      <c r="F310" s="2"/>
      <c r="J310" s="2"/>
    </row>
    <row r="311" spans="5:10" ht="18" customHeight="1" x14ac:dyDescent="0.25">
      <c r="E311" s="2"/>
      <c r="F311" s="2"/>
      <c r="J311" s="2"/>
    </row>
    <row r="312" spans="5:10" ht="18" customHeight="1" x14ac:dyDescent="0.25">
      <c r="E312" s="2"/>
      <c r="F312" s="2"/>
      <c r="J312" s="2"/>
    </row>
    <row r="313" spans="5:10" ht="18" customHeight="1" x14ac:dyDescent="0.25">
      <c r="E313" s="2"/>
      <c r="F313" s="2"/>
      <c r="J313" s="2"/>
    </row>
    <row r="314" spans="5:10" ht="18" customHeight="1" x14ac:dyDescent="0.25">
      <c r="E314" s="2"/>
      <c r="F314" s="2"/>
      <c r="J314" s="2"/>
    </row>
    <row r="315" spans="5:10" ht="18" customHeight="1" x14ac:dyDescent="0.25">
      <c r="E315" s="2"/>
      <c r="F315" s="2"/>
      <c r="J315" s="2"/>
    </row>
    <row r="316" spans="5:10" ht="18" customHeight="1" x14ac:dyDescent="0.25">
      <c r="E316" s="2"/>
      <c r="F316" s="2"/>
      <c r="J316" s="2"/>
    </row>
    <row r="317" spans="5:10" ht="18" customHeight="1" x14ac:dyDescent="0.25">
      <c r="E317" s="2"/>
      <c r="F317" s="2"/>
      <c r="J317" s="2"/>
    </row>
    <row r="318" spans="5:10" ht="18" customHeight="1" x14ac:dyDescent="0.25">
      <c r="E318" s="2"/>
      <c r="F318" s="2"/>
      <c r="J318" s="2"/>
    </row>
    <row r="319" spans="5:10" ht="18" customHeight="1" x14ac:dyDescent="0.25">
      <c r="E319" s="2"/>
      <c r="F319" s="2"/>
      <c r="J319" s="2"/>
    </row>
    <row r="320" spans="5:10" ht="18" customHeight="1" x14ac:dyDescent="0.25">
      <c r="E320" s="2"/>
      <c r="F320" s="2"/>
      <c r="J320" s="2"/>
    </row>
    <row r="321" spans="5:10" ht="18" customHeight="1" x14ac:dyDescent="0.25">
      <c r="E321" s="2"/>
      <c r="F321" s="2"/>
      <c r="J321" s="2"/>
    </row>
    <row r="322" spans="5:10" ht="18" customHeight="1" x14ac:dyDescent="0.25">
      <c r="E322" s="2"/>
      <c r="F322" s="2"/>
      <c r="J322" s="2"/>
    </row>
    <row r="323" spans="5:10" ht="18" customHeight="1" x14ac:dyDescent="0.25">
      <c r="E323" s="2"/>
      <c r="F323" s="2"/>
      <c r="J323" s="2"/>
    </row>
    <row r="324" spans="5:10" ht="18" customHeight="1" x14ac:dyDescent="0.25">
      <c r="E324" s="2"/>
      <c r="F324" s="2"/>
      <c r="J324" s="2"/>
    </row>
    <row r="325" spans="5:10" ht="18" customHeight="1" x14ac:dyDescent="0.25">
      <c r="E325" s="2"/>
      <c r="F325" s="2"/>
      <c r="J325" s="2"/>
    </row>
    <row r="326" spans="5:10" ht="18" customHeight="1" x14ac:dyDescent="0.25">
      <c r="E326" s="2"/>
      <c r="F326" s="2"/>
      <c r="J326" s="2"/>
    </row>
    <row r="327" spans="5:10" ht="18" customHeight="1" x14ac:dyDescent="0.25">
      <c r="E327" s="2"/>
      <c r="F327" s="2"/>
      <c r="J327" s="2"/>
    </row>
    <row r="328" spans="5:10" ht="18" customHeight="1" x14ac:dyDescent="0.25">
      <c r="E328" s="2"/>
      <c r="F328" s="2"/>
      <c r="J328" s="2"/>
    </row>
    <row r="329" spans="5:10" ht="18" customHeight="1" x14ac:dyDescent="0.25">
      <c r="E329" s="2"/>
      <c r="F329" s="2"/>
      <c r="J329" s="2"/>
    </row>
    <row r="330" spans="5:10" ht="18" customHeight="1" x14ac:dyDescent="0.25">
      <c r="E330" s="2"/>
      <c r="F330" s="2"/>
      <c r="J330" s="2"/>
    </row>
    <row r="331" spans="5:10" ht="18" customHeight="1" x14ac:dyDescent="0.25">
      <c r="E331" s="2"/>
      <c r="F331" s="2"/>
      <c r="J331" s="2"/>
    </row>
    <row r="332" spans="5:10" ht="18" customHeight="1" x14ac:dyDescent="0.25">
      <c r="E332" s="2"/>
      <c r="F332" s="2"/>
      <c r="J332" s="2"/>
    </row>
    <row r="333" spans="5:10" ht="18" customHeight="1" x14ac:dyDescent="0.25">
      <c r="E333" s="2"/>
      <c r="F333" s="2"/>
      <c r="J333" s="2"/>
    </row>
    <row r="334" spans="5:10" ht="18" customHeight="1" x14ac:dyDescent="0.25">
      <c r="E334" s="2"/>
      <c r="F334" s="2"/>
      <c r="J334" s="2"/>
    </row>
    <row r="335" spans="5:10" ht="18" customHeight="1" x14ac:dyDescent="0.25">
      <c r="E335" s="2"/>
      <c r="F335" s="2"/>
      <c r="J335" s="2"/>
    </row>
    <row r="336" spans="5:10" ht="18" customHeight="1" x14ac:dyDescent="0.25">
      <c r="E336" s="2"/>
      <c r="F336" s="2"/>
      <c r="J336" s="2"/>
    </row>
    <row r="337" spans="5:10" ht="18" customHeight="1" x14ac:dyDescent="0.25">
      <c r="E337" s="2"/>
      <c r="F337" s="2"/>
      <c r="J337" s="2"/>
    </row>
    <row r="338" spans="5:10" ht="18" customHeight="1" x14ac:dyDescent="0.25">
      <c r="E338" s="2"/>
      <c r="F338" s="2"/>
      <c r="J338" s="2"/>
    </row>
    <row r="339" spans="5:10" ht="18" customHeight="1" x14ac:dyDescent="0.25">
      <c r="E339" s="2"/>
      <c r="F339" s="2"/>
      <c r="J339" s="2"/>
    </row>
    <row r="340" spans="5:10" ht="18" customHeight="1" x14ac:dyDescent="0.25">
      <c r="E340" s="2"/>
      <c r="F340" s="2"/>
      <c r="J340" s="2"/>
    </row>
    <row r="341" spans="5:10" ht="18" customHeight="1" x14ac:dyDescent="0.25">
      <c r="E341" s="2"/>
      <c r="F341" s="2"/>
      <c r="J341" s="2"/>
    </row>
    <row r="342" spans="5:10" ht="18" customHeight="1" x14ac:dyDescent="0.25">
      <c r="E342" s="2"/>
      <c r="F342" s="2"/>
      <c r="J342" s="2"/>
    </row>
    <row r="343" spans="5:10" ht="18" customHeight="1" x14ac:dyDescent="0.25">
      <c r="E343" s="2"/>
      <c r="F343" s="2"/>
      <c r="J343" s="2"/>
    </row>
    <row r="344" spans="5:10" ht="18" customHeight="1" x14ac:dyDescent="0.25">
      <c r="E344" s="2"/>
      <c r="F344" s="2"/>
      <c r="J344" s="2"/>
    </row>
    <row r="345" spans="5:10" ht="18" customHeight="1" x14ac:dyDescent="0.25">
      <c r="E345" s="2"/>
      <c r="F345" s="2"/>
      <c r="J345" s="2"/>
    </row>
    <row r="346" spans="5:10" ht="18" customHeight="1" x14ac:dyDescent="0.25">
      <c r="E346" s="2"/>
      <c r="F346" s="2"/>
      <c r="J346" s="2"/>
    </row>
    <row r="347" spans="5:10" ht="18" customHeight="1" x14ac:dyDescent="0.25">
      <c r="E347" s="2"/>
      <c r="F347" s="2"/>
      <c r="J347" s="2"/>
    </row>
    <row r="348" spans="5:10" ht="18" customHeight="1" x14ac:dyDescent="0.25">
      <c r="E348" s="2"/>
      <c r="F348" s="2"/>
      <c r="J348" s="2"/>
    </row>
    <row r="349" spans="5:10" ht="18" customHeight="1" x14ac:dyDescent="0.25">
      <c r="E349" s="2"/>
      <c r="F349" s="2"/>
      <c r="J349" s="2"/>
    </row>
    <row r="350" spans="5:10" ht="18" customHeight="1" x14ac:dyDescent="0.25">
      <c r="E350" s="2"/>
      <c r="F350" s="2"/>
      <c r="J350" s="2"/>
    </row>
    <row r="351" spans="5:10" ht="18" customHeight="1" x14ac:dyDescent="0.25">
      <c r="E351" s="2"/>
      <c r="F351" s="2"/>
      <c r="J351" s="2"/>
    </row>
    <row r="352" spans="5:10" ht="18" customHeight="1" x14ac:dyDescent="0.25">
      <c r="E352" s="2"/>
      <c r="F352" s="2"/>
      <c r="J352" s="2"/>
    </row>
    <row r="353" spans="5:10" ht="18" customHeight="1" x14ac:dyDescent="0.25">
      <c r="E353" s="2"/>
      <c r="F353" s="2"/>
      <c r="J353" s="2"/>
    </row>
    <row r="354" spans="5:10" ht="18" customHeight="1" x14ac:dyDescent="0.25">
      <c r="E354" s="2"/>
      <c r="F354" s="2"/>
      <c r="J354" s="2"/>
    </row>
    <row r="355" spans="5:10" ht="18" customHeight="1" x14ac:dyDescent="0.25">
      <c r="E355" s="2"/>
      <c r="F355" s="2"/>
      <c r="J355" s="2"/>
    </row>
    <row r="356" spans="5:10" ht="18" customHeight="1" x14ac:dyDescent="0.25">
      <c r="E356" s="2"/>
      <c r="F356" s="2"/>
      <c r="J356" s="2"/>
    </row>
    <row r="357" spans="5:10" ht="18" customHeight="1" x14ac:dyDescent="0.25">
      <c r="E357" s="2"/>
      <c r="F357" s="2"/>
      <c r="J357" s="2"/>
    </row>
    <row r="358" spans="5:10" ht="18" customHeight="1" x14ac:dyDescent="0.25">
      <c r="E358" s="2"/>
      <c r="F358" s="2"/>
      <c r="J358" s="2"/>
    </row>
    <row r="359" spans="5:10" ht="18" customHeight="1" x14ac:dyDescent="0.25">
      <c r="E359" s="2"/>
      <c r="F359" s="2"/>
      <c r="J359" s="2"/>
    </row>
    <row r="360" spans="5:10" ht="18" customHeight="1" x14ac:dyDescent="0.25">
      <c r="E360" s="2"/>
      <c r="F360" s="2"/>
      <c r="J360" s="2"/>
    </row>
    <row r="361" spans="5:10" ht="18" customHeight="1" x14ac:dyDescent="0.25">
      <c r="E361" s="2"/>
      <c r="F361" s="2"/>
      <c r="J361" s="2"/>
    </row>
    <row r="362" spans="5:10" ht="18" customHeight="1" x14ac:dyDescent="0.25">
      <c r="E362" s="2"/>
      <c r="F362" s="2"/>
      <c r="J362" s="2"/>
    </row>
    <row r="363" spans="5:10" ht="18" customHeight="1" x14ac:dyDescent="0.25">
      <c r="E363" s="2"/>
      <c r="F363" s="2"/>
      <c r="J363" s="2"/>
    </row>
    <row r="364" spans="5:10" ht="18" customHeight="1" x14ac:dyDescent="0.25">
      <c r="E364" s="2"/>
      <c r="F364" s="2"/>
      <c r="J364" s="2"/>
    </row>
    <row r="365" spans="5:10" ht="18" customHeight="1" x14ac:dyDescent="0.25">
      <c r="E365" s="2"/>
      <c r="F365" s="2"/>
      <c r="J365" s="2"/>
    </row>
    <row r="366" spans="5:10" ht="18" customHeight="1" x14ac:dyDescent="0.25">
      <c r="E366" s="2"/>
      <c r="F366" s="2"/>
      <c r="J366" s="2"/>
    </row>
    <row r="367" spans="5:10" ht="18" customHeight="1" x14ac:dyDescent="0.25">
      <c r="E367" s="2"/>
      <c r="F367" s="2"/>
      <c r="J367" s="2"/>
    </row>
    <row r="368" spans="5:10" ht="18" customHeight="1" x14ac:dyDescent="0.25">
      <c r="E368" s="2"/>
      <c r="F368" s="2"/>
      <c r="J368" s="2"/>
    </row>
    <row r="369" spans="5:10" ht="18" customHeight="1" x14ac:dyDescent="0.25">
      <c r="E369" s="2"/>
      <c r="F369" s="2"/>
      <c r="J369" s="2"/>
    </row>
    <row r="370" spans="5:10" ht="18" customHeight="1" x14ac:dyDescent="0.25">
      <c r="E370" s="2"/>
      <c r="F370" s="2"/>
      <c r="J370" s="2"/>
    </row>
    <row r="371" spans="5:10" ht="18" customHeight="1" x14ac:dyDescent="0.25">
      <c r="E371" s="2"/>
      <c r="F371" s="2"/>
      <c r="J371" s="2"/>
    </row>
    <row r="372" spans="5:10" ht="18" customHeight="1" x14ac:dyDescent="0.25">
      <c r="E372" s="2"/>
      <c r="F372" s="2"/>
      <c r="J372" s="2"/>
    </row>
    <row r="373" spans="5:10" ht="18" customHeight="1" x14ac:dyDescent="0.25">
      <c r="E373" s="2"/>
      <c r="F373" s="2"/>
      <c r="J373" s="2"/>
    </row>
    <row r="374" spans="5:10" ht="18" customHeight="1" x14ac:dyDescent="0.25">
      <c r="E374" s="2"/>
      <c r="F374" s="2"/>
      <c r="J374" s="2"/>
    </row>
    <row r="375" spans="5:10" ht="18" customHeight="1" x14ac:dyDescent="0.25">
      <c r="E375" s="2"/>
      <c r="F375" s="2"/>
      <c r="J375" s="2"/>
    </row>
    <row r="376" spans="5:10" ht="18" customHeight="1" x14ac:dyDescent="0.25">
      <c r="E376" s="2"/>
      <c r="F376" s="2"/>
      <c r="J376" s="2"/>
    </row>
    <row r="377" spans="5:10" ht="18" customHeight="1" x14ac:dyDescent="0.25">
      <c r="E377" s="2"/>
      <c r="F377" s="2"/>
      <c r="J377" s="2"/>
    </row>
    <row r="378" spans="5:10" ht="18" customHeight="1" x14ac:dyDescent="0.25">
      <c r="E378" s="2"/>
      <c r="F378" s="2"/>
      <c r="J378" s="2"/>
    </row>
    <row r="379" spans="5:10" ht="18" customHeight="1" x14ac:dyDescent="0.25">
      <c r="E379" s="2"/>
      <c r="F379" s="2"/>
      <c r="J379" s="2"/>
    </row>
    <row r="380" spans="5:10" ht="18" customHeight="1" x14ac:dyDescent="0.25">
      <c r="E380" s="2"/>
      <c r="F380" s="2"/>
      <c r="J380" s="2"/>
    </row>
    <row r="381" spans="5:10" ht="18" customHeight="1" x14ac:dyDescent="0.25">
      <c r="E381" s="2"/>
      <c r="F381" s="2"/>
      <c r="J381" s="2"/>
    </row>
    <row r="382" spans="5:10" ht="18" customHeight="1" x14ac:dyDescent="0.25">
      <c r="E382" s="2"/>
      <c r="F382" s="2"/>
      <c r="J382" s="2"/>
    </row>
    <row r="383" spans="5:10" ht="18" customHeight="1" x14ac:dyDescent="0.25">
      <c r="E383" s="2"/>
      <c r="F383" s="2"/>
      <c r="J383" s="2"/>
    </row>
    <row r="384" spans="5:10" ht="18" customHeight="1" x14ac:dyDescent="0.25">
      <c r="E384" s="2"/>
      <c r="F384" s="2"/>
      <c r="J384" s="2"/>
    </row>
    <row r="385" spans="5:10" ht="18" customHeight="1" x14ac:dyDescent="0.25">
      <c r="E385" s="2"/>
      <c r="F385" s="2"/>
      <c r="J385" s="2"/>
    </row>
    <row r="386" spans="5:10" ht="18" customHeight="1" x14ac:dyDescent="0.25">
      <c r="E386" s="2"/>
      <c r="F386" s="2"/>
      <c r="J386" s="2"/>
    </row>
    <row r="387" spans="5:10" ht="18" customHeight="1" x14ac:dyDescent="0.25">
      <c r="E387" s="2"/>
      <c r="F387" s="2"/>
      <c r="J387" s="2"/>
    </row>
    <row r="388" spans="5:10" ht="18" customHeight="1" x14ac:dyDescent="0.25">
      <c r="E388" s="2"/>
      <c r="F388" s="2"/>
      <c r="J388" s="2"/>
    </row>
    <row r="389" spans="5:10" ht="18" customHeight="1" x14ac:dyDescent="0.25">
      <c r="E389" s="2"/>
      <c r="F389" s="2"/>
      <c r="J389" s="2"/>
    </row>
    <row r="390" spans="5:10" ht="18" customHeight="1" x14ac:dyDescent="0.25">
      <c r="E390" s="2"/>
      <c r="F390" s="2"/>
      <c r="J390" s="2"/>
    </row>
    <row r="391" spans="5:10" ht="18" customHeight="1" x14ac:dyDescent="0.25">
      <c r="E391" s="2"/>
      <c r="F391" s="2"/>
      <c r="J391" s="2"/>
    </row>
    <row r="392" spans="5:10" ht="18" customHeight="1" x14ac:dyDescent="0.25">
      <c r="E392" s="2"/>
      <c r="F392" s="2"/>
      <c r="J392" s="2"/>
    </row>
    <row r="393" spans="5:10" ht="18" customHeight="1" x14ac:dyDescent="0.25">
      <c r="E393" s="2"/>
      <c r="F393" s="2"/>
      <c r="J393" s="2"/>
    </row>
    <row r="394" spans="5:10" ht="18" customHeight="1" x14ac:dyDescent="0.25">
      <c r="E394" s="2"/>
      <c r="F394" s="2"/>
      <c r="J394" s="2"/>
    </row>
    <row r="395" spans="5:10" ht="18" customHeight="1" x14ac:dyDescent="0.25">
      <c r="E395" s="2"/>
      <c r="F395" s="2"/>
      <c r="J395" s="2"/>
    </row>
    <row r="396" spans="5:10" ht="18" customHeight="1" x14ac:dyDescent="0.25">
      <c r="E396" s="2"/>
      <c r="F396" s="2"/>
      <c r="J396" s="2"/>
    </row>
    <row r="397" spans="5:10" ht="18" customHeight="1" x14ac:dyDescent="0.25">
      <c r="E397" s="2"/>
      <c r="F397" s="2"/>
      <c r="J397" s="2"/>
    </row>
    <row r="398" spans="5:10" ht="18" customHeight="1" x14ac:dyDescent="0.25">
      <c r="E398" s="2"/>
      <c r="F398" s="2"/>
      <c r="J398" s="2"/>
    </row>
    <row r="399" spans="5:10" ht="18" customHeight="1" x14ac:dyDescent="0.25">
      <c r="E399" s="2"/>
      <c r="F399" s="2"/>
      <c r="J399" s="2"/>
    </row>
    <row r="400" spans="5:10" ht="18" customHeight="1" x14ac:dyDescent="0.25">
      <c r="E400" s="2"/>
      <c r="F400" s="2"/>
      <c r="J400" s="2"/>
    </row>
    <row r="401" spans="5:10" ht="18" customHeight="1" x14ac:dyDescent="0.25">
      <c r="E401" s="2"/>
      <c r="F401" s="2"/>
      <c r="J401" s="2"/>
    </row>
    <row r="402" spans="5:10" ht="18" customHeight="1" x14ac:dyDescent="0.25">
      <c r="E402" s="2"/>
      <c r="F402" s="2"/>
      <c r="J402" s="2"/>
    </row>
    <row r="403" spans="5:10" ht="18" customHeight="1" x14ac:dyDescent="0.25">
      <c r="E403" s="2"/>
      <c r="F403" s="2"/>
      <c r="J403" s="2"/>
    </row>
    <row r="404" spans="5:10" ht="18" customHeight="1" x14ac:dyDescent="0.25">
      <c r="E404" s="2"/>
      <c r="F404" s="2"/>
      <c r="J404" s="2"/>
    </row>
    <row r="405" spans="5:10" ht="18" customHeight="1" x14ac:dyDescent="0.25">
      <c r="E405" s="2"/>
      <c r="F405" s="2"/>
      <c r="J405" s="2"/>
    </row>
    <row r="406" spans="5:10" ht="18" customHeight="1" x14ac:dyDescent="0.25">
      <c r="E406" s="2"/>
      <c r="F406" s="2"/>
      <c r="J406" s="2"/>
    </row>
    <row r="407" spans="5:10" ht="18" customHeight="1" x14ac:dyDescent="0.25">
      <c r="E407" s="2"/>
      <c r="F407" s="2"/>
      <c r="J407" s="2"/>
    </row>
    <row r="408" spans="5:10" ht="18" customHeight="1" x14ac:dyDescent="0.25">
      <c r="E408" s="2"/>
      <c r="F408" s="2"/>
      <c r="J408" s="2"/>
    </row>
    <row r="409" spans="5:10" ht="18" customHeight="1" x14ac:dyDescent="0.25">
      <c r="E409" s="2"/>
      <c r="F409" s="2"/>
      <c r="J409" s="2"/>
    </row>
    <row r="410" spans="5:10" ht="18" customHeight="1" x14ac:dyDescent="0.25">
      <c r="E410" s="2"/>
      <c r="F410" s="2"/>
      <c r="J410" s="2"/>
    </row>
    <row r="411" spans="5:10" ht="18" customHeight="1" x14ac:dyDescent="0.25">
      <c r="E411" s="2"/>
      <c r="F411" s="2"/>
      <c r="J411" s="2"/>
    </row>
    <row r="412" spans="5:10" ht="18" customHeight="1" x14ac:dyDescent="0.25">
      <c r="E412" s="2"/>
      <c r="F412" s="2"/>
      <c r="J412" s="2"/>
    </row>
    <row r="413" spans="5:10" ht="18" customHeight="1" x14ac:dyDescent="0.25">
      <c r="E413" s="2"/>
      <c r="F413" s="2"/>
      <c r="J413" s="2"/>
    </row>
    <row r="414" spans="5:10" ht="18" customHeight="1" x14ac:dyDescent="0.25">
      <c r="E414" s="2"/>
      <c r="F414" s="2"/>
      <c r="J414" s="2"/>
    </row>
    <row r="415" spans="5:10" ht="18" customHeight="1" x14ac:dyDescent="0.25">
      <c r="E415" s="2"/>
      <c r="F415" s="2"/>
      <c r="J415" s="2"/>
    </row>
    <row r="416" spans="5:10" ht="18" customHeight="1" x14ac:dyDescent="0.25">
      <c r="E416" s="2"/>
      <c r="F416" s="2"/>
      <c r="J416" s="2"/>
    </row>
    <row r="417" spans="5:10" ht="18" customHeight="1" x14ac:dyDescent="0.25">
      <c r="E417" s="2"/>
      <c r="F417" s="2"/>
      <c r="J417" s="2"/>
    </row>
    <row r="418" spans="5:10" ht="18" customHeight="1" x14ac:dyDescent="0.25">
      <c r="E418" s="2"/>
      <c r="F418" s="2"/>
      <c r="J418" s="2"/>
    </row>
    <row r="419" spans="5:10" ht="18" customHeight="1" x14ac:dyDescent="0.25">
      <c r="E419" s="2"/>
      <c r="F419" s="2"/>
      <c r="J419" s="2"/>
    </row>
    <row r="420" spans="5:10" ht="18" customHeight="1" x14ac:dyDescent="0.25">
      <c r="E420" s="2"/>
      <c r="F420" s="2"/>
      <c r="J420" s="2"/>
    </row>
    <row r="421" spans="5:10" ht="18" customHeight="1" x14ac:dyDescent="0.25">
      <c r="E421" s="2"/>
      <c r="F421" s="2"/>
      <c r="J421" s="2"/>
    </row>
    <row r="422" spans="5:10" ht="18" customHeight="1" x14ac:dyDescent="0.25">
      <c r="E422" s="2"/>
      <c r="F422" s="2"/>
      <c r="J422" s="2"/>
    </row>
    <row r="423" spans="5:10" ht="18" customHeight="1" x14ac:dyDescent="0.25">
      <c r="E423" s="2"/>
      <c r="F423" s="2"/>
      <c r="J423" s="2"/>
    </row>
    <row r="424" spans="5:10" ht="18" customHeight="1" x14ac:dyDescent="0.25">
      <c r="E424" s="2"/>
      <c r="F424" s="2"/>
      <c r="J424" s="2"/>
    </row>
    <row r="425" spans="5:10" ht="18" customHeight="1" x14ac:dyDescent="0.25">
      <c r="E425" s="2"/>
      <c r="F425" s="2"/>
      <c r="J425" s="2"/>
    </row>
    <row r="426" spans="5:10" ht="18" customHeight="1" x14ac:dyDescent="0.25">
      <c r="E426" s="2"/>
      <c r="F426" s="2"/>
      <c r="J426" s="2"/>
    </row>
    <row r="427" spans="5:10" ht="18" customHeight="1" x14ac:dyDescent="0.25">
      <c r="E427" s="2"/>
      <c r="F427" s="2"/>
      <c r="J427" s="2"/>
    </row>
    <row r="428" spans="5:10" ht="18" customHeight="1" x14ac:dyDescent="0.25">
      <c r="E428" s="2"/>
      <c r="F428" s="2"/>
      <c r="J428" s="2"/>
    </row>
    <row r="429" spans="5:10" ht="18" customHeight="1" x14ac:dyDescent="0.25">
      <c r="E429" s="2"/>
      <c r="F429" s="2"/>
      <c r="J429" s="2"/>
    </row>
    <row r="430" spans="5:10" ht="18" customHeight="1" x14ac:dyDescent="0.25">
      <c r="E430" s="2"/>
      <c r="F430" s="2"/>
      <c r="J430" s="2"/>
    </row>
    <row r="431" spans="5:10" ht="18" customHeight="1" x14ac:dyDescent="0.25">
      <c r="E431" s="2"/>
      <c r="F431" s="2"/>
      <c r="J431" s="2"/>
    </row>
    <row r="432" spans="5:10" ht="18" customHeight="1" x14ac:dyDescent="0.25">
      <c r="E432" s="2"/>
      <c r="F432" s="2"/>
      <c r="J432" s="2"/>
    </row>
    <row r="433" spans="5:10" ht="18" customHeight="1" x14ac:dyDescent="0.25">
      <c r="E433" s="2"/>
      <c r="F433" s="2"/>
      <c r="J433" s="2"/>
    </row>
    <row r="434" spans="5:10" ht="18" customHeight="1" x14ac:dyDescent="0.25">
      <c r="E434" s="2"/>
      <c r="F434" s="2"/>
      <c r="J434" s="2"/>
    </row>
    <row r="435" spans="5:10" ht="18" customHeight="1" x14ac:dyDescent="0.25">
      <c r="E435" s="2"/>
      <c r="F435" s="2"/>
      <c r="J435" s="2"/>
    </row>
    <row r="436" spans="5:10" ht="18" customHeight="1" x14ac:dyDescent="0.25">
      <c r="E436" s="2"/>
      <c r="F436" s="2"/>
      <c r="J436" s="2"/>
    </row>
    <row r="437" spans="5:10" ht="18" customHeight="1" x14ac:dyDescent="0.25">
      <c r="E437" s="2"/>
      <c r="F437" s="2"/>
      <c r="J437" s="2"/>
    </row>
    <row r="438" spans="5:10" ht="18" customHeight="1" x14ac:dyDescent="0.25">
      <c r="E438" s="2"/>
      <c r="F438" s="2"/>
      <c r="J438" s="2"/>
    </row>
    <row r="439" spans="5:10" ht="18" customHeight="1" x14ac:dyDescent="0.25">
      <c r="E439" s="2"/>
      <c r="F439" s="2"/>
      <c r="J439" s="2"/>
    </row>
    <row r="440" spans="5:10" ht="18" customHeight="1" x14ac:dyDescent="0.25">
      <c r="E440" s="2"/>
      <c r="F440" s="2"/>
      <c r="J440" s="2"/>
    </row>
    <row r="441" spans="5:10" ht="18" customHeight="1" x14ac:dyDescent="0.25">
      <c r="E441" s="2"/>
      <c r="F441" s="2"/>
      <c r="J441" s="2"/>
    </row>
    <row r="442" spans="5:10" ht="18" customHeight="1" x14ac:dyDescent="0.25">
      <c r="E442" s="2"/>
      <c r="F442" s="2"/>
      <c r="J442" s="2"/>
    </row>
    <row r="443" spans="5:10" ht="18" customHeight="1" x14ac:dyDescent="0.25">
      <c r="E443" s="2"/>
      <c r="F443" s="2"/>
      <c r="J443" s="2"/>
    </row>
    <row r="444" spans="5:10" ht="18" customHeight="1" x14ac:dyDescent="0.25">
      <c r="E444" s="2"/>
      <c r="F444" s="2"/>
      <c r="J444" s="2"/>
    </row>
    <row r="445" spans="5:10" ht="18" customHeight="1" x14ac:dyDescent="0.25">
      <c r="E445" s="2"/>
      <c r="F445" s="2"/>
      <c r="J445" s="2"/>
    </row>
    <row r="446" spans="5:10" ht="18" customHeight="1" x14ac:dyDescent="0.25">
      <c r="E446" s="2"/>
      <c r="F446" s="2"/>
      <c r="J446" s="2"/>
    </row>
    <row r="447" spans="5:10" ht="18" customHeight="1" x14ac:dyDescent="0.25">
      <c r="E447" s="2"/>
      <c r="F447" s="2"/>
      <c r="J447" s="2"/>
    </row>
    <row r="448" spans="5:10" ht="18" customHeight="1" x14ac:dyDescent="0.25">
      <c r="E448" s="2"/>
      <c r="F448" s="2"/>
      <c r="J448" s="2"/>
    </row>
    <row r="449" spans="5:10" ht="18" customHeight="1" x14ac:dyDescent="0.25">
      <c r="E449" s="2"/>
      <c r="F449" s="2"/>
      <c r="J449" s="2"/>
    </row>
    <row r="450" spans="5:10" ht="18" customHeight="1" x14ac:dyDescent="0.25">
      <c r="E450" s="2"/>
      <c r="F450" s="2"/>
      <c r="J450" s="2"/>
    </row>
    <row r="451" spans="5:10" ht="18" customHeight="1" x14ac:dyDescent="0.25">
      <c r="E451" s="2"/>
      <c r="F451" s="2"/>
      <c r="J451" s="2"/>
    </row>
    <row r="452" spans="5:10" ht="18" customHeight="1" x14ac:dyDescent="0.25">
      <c r="E452" s="2"/>
      <c r="F452" s="2"/>
      <c r="J452" s="2"/>
    </row>
    <row r="453" spans="5:10" ht="18" customHeight="1" x14ac:dyDescent="0.25">
      <c r="E453" s="2"/>
      <c r="F453" s="2"/>
      <c r="J453" s="2"/>
    </row>
    <row r="454" spans="5:10" ht="18" customHeight="1" x14ac:dyDescent="0.25">
      <c r="E454" s="2"/>
      <c r="F454" s="2"/>
      <c r="J454" s="2"/>
    </row>
    <row r="455" spans="5:10" ht="18" customHeight="1" x14ac:dyDescent="0.25">
      <c r="E455" s="2"/>
      <c r="F455" s="2"/>
      <c r="J455" s="2"/>
    </row>
    <row r="456" spans="5:10" ht="18" customHeight="1" x14ac:dyDescent="0.25">
      <c r="E456" s="2"/>
      <c r="F456" s="2"/>
      <c r="J456" s="2"/>
    </row>
    <row r="457" spans="5:10" ht="18" customHeight="1" x14ac:dyDescent="0.25">
      <c r="E457" s="2"/>
      <c r="F457" s="2"/>
      <c r="J457" s="2"/>
    </row>
    <row r="458" spans="5:10" ht="18" customHeight="1" x14ac:dyDescent="0.25">
      <c r="E458" s="2"/>
      <c r="F458" s="2"/>
      <c r="J458" s="2"/>
    </row>
    <row r="459" spans="5:10" ht="18" customHeight="1" x14ac:dyDescent="0.25">
      <c r="E459" s="2"/>
      <c r="F459" s="2"/>
      <c r="J459" s="2"/>
    </row>
    <row r="460" spans="5:10" ht="18" customHeight="1" x14ac:dyDescent="0.25">
      <c r="E460" s="2"/>
      <c r="F460" s="2"/>
      <c r="J460" s="2"/>
    </row>
    <row r="461" spans="5:10" ht="18" customHeight="1" x14ac:dyDescent="0.25">
      <c r="E461" s="2"/>
      <c r="F461" s="2"/>
      <c r="J461" s="2"/>
    </row>
    <row r="462" spans="5:10" ht="18" customHeight="1" x14ac:dyDescent="0.25">
      <c r="E462" s="2"/>
      <c r="F462" s="2"/>
      <c r="J462" s="2"/>
    </row>
    <row r="463" spans="5:10" ht="18" customHeight="1" x14ac:dyDescent="0.25">
      <c r="E463" s="2"/>
      <c r="F463" s="2"/>
      <c r="J463" s="2"/>
    </row>
    <row r="464" spans="5:10" ht="18" customHeight="1" x14ac:dyDescent="0.25">
      <c r="E464" s="2"/>
      <c r="F464" s="2"/>
      <c r="J464" s="2"/>
    </row>
    <row r="465" spans="5:10" ht="18" customHeight="1" x14ac:dyDescent="0.25">
      <c r="E465" s="2"/>
      <c r="F465" s="2"/>
      <c r="J465" s="2"/>
    </row>
    <row r="466" spans="5:10" ht="18" customHeight="1" x14ac:dyDescent="0.25">
      <c r="E466" s="2"/>
      <c r="F466" s="2"/>
      <c r="J466" s="2"/>
    </row>
    <row r="467" spans="5:10" ht="18" customHeight="1" x14ac:dyDescent="0.25">
      <c r="E467" s="2"/>
      <c r="F467" s="2"/>
      <c r="J467" s="2"/>
    </row>
    <row r="468" spans="5:10" ht="18" customHeight="1" x14ac:dyDescent="0.25">
      <c r="E468" s="2"/>
      <c r="F468" s="2"/>
      <c r="J468" s="2"/>
    </row>
    <row r="469" spans="5:10" ht="18" customHeight="1" x14ac:dyDescent="0.25">
      <c r="E469" s="2"/>
      <c r="F469" s="2"/>
      <c r="J469" s="2"/>
    </row>
    <row r="470" spans="5:10" ht="18" customHeight="1" x14ac:dyDescent="0.25">
      <c r="E470" s="2"/>
      <c r="F470" s="2"/>
      <c r="J470" s="2"/>
    </row>
    <row r="471" spans="5:10" ht="18" customHeight="1" x14ac:dyDescent="0.25">
      <c r="E471" s="2"/>
      <c r="F471" s="2"/>
      <c r="J471" s="2"/>
    </row>
    <row r="472" spans="5:10" ht="18" customHeight="1" x14ac:dyDescent="0.25">
      <c r="E472" s="2"/>
      <c r="F472" s="2"/>
      <c r="J472" s="2"/>
    </row>
    <row r="473" spans="5:10" ht="18" customHeight="1" x14ac:dyDescent="0.25">
      <c r="E473" s="2"/>
      <c r="F473" s="2"/>
      <c r="J473" s="2"/>
    </row>
    <row r="474" spans="5:10" ht="18" customHeight="1" x14ac:dyDescent="0.25">
      <c r="E474" s="2"/>
      <c r="F474" s="2"/>
      <c r="J474" s="2"/>
    </row>
    <row r="475" spans="5:10" ht="18" customHeight="1" x14ac:dyDescent="0.25">
      <c r="E475" s="2"/>
      <c r="F475" s="2"/>
      <c r="J475" s="2"/>
    </row>
    <row r="476" spans="5:10" ht="18" customHeight="1" x14ac:dyDescent="0.25">
      <c r="E476" s="2"/>
      <c r="F476" s="2"/>
      <c r="J476" s="2"/>
    </row>
    <row r="477" spans="5:10" ht="18" customHeight="1" x14ac:dyDescent="0.25">
      <c r="E477" s="2"/>
      <c r="F477" s="2"/>
      <c r="J477" s="2"/>
    </row>
    <row r="478" spans="5:10" ht="18" customHeight="1" x14ac:dyDescent="0.25">
      <c r="E478" s="2"/>
      <c r="F478" s="2"/>
      <c r="J478" s="2"/>
    </row>
    <row r="479" spans="5:10" ht="18" customHeight="1" x14ac:dyDescent="0.25">
      <c r="E479" s="2"/>
      <c r="F479" s="2"/>
      <c r="J479" s="2"/>
    </row>
    <row r="480" spans="5:10" ht="18" customHeight="1" x14ac:dyDescent="0.25">
      <c r="E480" s="2"/>
      <c r="F480" s="2"/>
      <c r="J480" s="2"/>
    </row>
    <row r="481" spans="5:10" ht="18" customHeight="1" x14ac:dyDescent="0.25">
      <c r="E481" s="2"/>
      <c r="F481" s="2"/>
      <c r="J481" s="2"/>
    </row>
    <row r="482" spans="5:10" ht="18" customHeight="1" x14ac:dyDescent="0.25">
      <c r="E482" s="2"/>
      <c r="F482" s="2"/>
      <c r="J482" s="2"/>
    </row>
    <row r="483" spans="5:10" ht="18" customHeight="1" x14ac:dyDescent="0.25">
      <c r="E483" s="2"/>
      <c r="F483" s="2"/>
      <c r="J483" s="2"/>
    </row>
    <row r="484" spans="5:10" ht="18" customHeight="1" x14ac:dyDescent="0.25">
      <c r="E484" s="2"/>
      <c r="F484" s="2"/>
      <c r="J484" s="2"/>
    </row>
    <row r="485" spans="5:10" ht="18" customHeight="1" x14ac:dyDescent="0.25">
      <c r="E485" s="2"/>
      <c r="F485" s="2"/>
      <c r="J485" s="2"/>
    </row>
    <row r="486" spans="5:10" ht="18" customHeight="1" x14ac:dyDescent="0.25">
      <c r="E486" s="2"/>
      <c r="F486" s="2"/>
      <c r="J486" s="2"/>
    </row>
    <row r="487" spans="5:10" ht="18" customHeight="1" x14ac:dyDescent="0.25">
      <c r="E487" s="2"/>
      <c r="F487" s="2"/>
      <c r="J487" s="2"/>
    </row>
    <row r="488" spans="5:10" ht="18" customHeight="1" x14ac:dyDescent="0.25">
      <c r="E488" s="2"/>
      <c r="F488" s="2"/>
      <c r="J488" s="2"/>
    </row>
    <row r="489" spans="5:10" ht="18" customHeight="1" x14ac:dyDescent="0.25">
      <c r="E489" s="2"/>
      <c r="F489" s="2"/>
      <c r="J489" s="2"/>
    </row>
    <row r="490" spans="5:10" ht="18" customHeight="1" x14ac:dyDescent="0.25">
      <c r="E490" s="2"/>
      <c r="F490" s="2"/>
      <c r="J490" s="2"/>
    </row>
    <row r="491" spans="5:10" ht="18" customHeight="1" x14ac:dyDescent="0.25">
      <c r="E491" s="2"/>
      <c r="F491" s="2"/>
      <c r="J491" s="2"/>
    </row>
    <row r="492" spans="5:10" ht="18" customHeight="1" x14ac:dyDescent="0.25">
      <c r="E492" s="2"/>
      <c r="F492" s="2"/>
      <c r="J492" s="2"/>
    </row>
    <row r="493" spans="5:10" ht="18" customHeight="1" x14ac:dyDescent="0.25">
      <c r="E493" s="2"/>
      <c r="F493" s="2"/>
      <c r="J493" s="2"/>
    </row>
    <row r="494" spans="5:10" ht="18" customHeight="1" x14ac:dyDescent="0.25">
      <c r="E494" s="2"/>
      <c r="F494" s="2"/>
      <c r="J494" s="2"/>
    </row>
    <row r="495" spans="5:10" ht="18" customHeight="1" x14ac:dyDescent="0.25">
      <c r="E495" s="2"/>
      <c r="F495" s="2"/>
      <c r="J495" s="2"/>
    </row>
    <row r="496" spans="5:10" ht="18" customHeight="1" x14ac:dyDescent="0.25">
      <c r="E496" s="2"/>
      <c r="F496" s="2"/>
      <c r="J496" s="2"/>
    </row>
    <row r="497" spans="5:10" ht="18" customHeight="1" x14ac:dyDescent="0.25">
      <c r="E497" s="2"/>
      <c r="F497" s="2"/>
      <c r="J497" s="2"/>
    </row>
    <row r="498" spans="5:10" ht="18" customHeight="1" x14ac:dyDescent="0.25">
      <c r="E498" s="2"/>
      <c r="F498" s="2"/>
      <c r="J498" s="2"/>
    </row>
    <row r="499" spans="5:10" ht="18" customHeight="1" x14ac:dyDescent="0.25">
      <c r="E499" s="2"/>
      <c r="F499" s="2"/>
      <c r="J499" s="2"/>
    </row>
    <row r="500" spans="5:10" ht="18" customHeight="1" x14ac:dyDescent="0.25">
      <c r="E500" s="2"/>
      <c r="F500" s="2"/>
      <c r="J500" s="2"/>
    </row>
    <row r="501" spans="5:10" ht="18" customHeight="1" x14ac:dyDescent="0.25">
      <c r="E501" s="2"/>
      <c r="F501" s="2"/>
      <c r="J501" s="2"/>
    </row>
    <row r="502" spans="5:10" ht="18" customHeight="1" x14ac:dyDescent="0.25">
      <c r="E502" s="2"/>
      <c r="F502" s="2"/>
      <c r="J502" s="2"/>
    </row>
    <row r="503" spans="5:10" ht="18" customHeight="1" x14ac:dyDescent="0.25">
      <c r="E503" s="2"/>
      <c r="F503" s="2"/>
      <c r="J503" s="2"/>
    </row>
    <row r="504" spans="5:10" ht="18" customHeight="1" x14ac:dyDescent="0.25">
      <c r="E504" s="2"/>
      <c r="F504" s="2"/>
      <c r="J504" s="2"/>
    </row>
    <row r="505" spans="5:10" ht="18" customHeight="1" x14ac:dyDescent="0.25">
      <c r="E505" s="2"/>
      <c r="F505" s="2"/>
      <c r="J505" s="2"/>
    </row>
    <row r="506" spans="5:10" ht="18" customHeight="1" x14ac:dyDescent="0.25">
      <c r="E506" s="2"/>
      <c r="F506" s="2"/>
      <c r="J506" s="2"/>
    </row>
    <row r="507" spans="5:10" ht="18" customHeight="1" x14ac:dyDescent="0.25">
      <c r="E507" s="2"/>
      <c r="F507" s="2"/>
      <c r="J507" s="2"/>
    </row>
    <row r="508" spans="5:10" ht="18" customHeight="1" x14ac:dyDescent="0.25">
      <c r="E508" s="2"/>
      <c r="F508" s="2"/>
      <c r="J508" s="2"/>
    </row>
    <row r="509" spans="5:10" ht="18" customHeight="1" x14ac:dyDescent="0.25">
      <c r="E509" s="2"/>
      <c r="F509" s="2"/>
      <c r="J509" s="2"/>
    </row>
    <row r="510" spans="5:10" ht="18" customHeight="1" x14ac:dyDescent="0.25">
      <c r="E510" s="2"/>
      <c r="F510" s="2"/>
      <c r="J510" s="2"/>
    </row>
    <row r="511" spans="5:10" ht="18" customHeight="1" x14ac:dyDescent="0.25">
      <c r="E511" s="2"/>
      <c r="F511" s="2"/>
      <c r="J511" s="2"/>
    </row>
    <row r="512" spans="5:10" ht="18" customHeight="1" x14ac:dyDescent="0.25">
      <c r="E512" s="2"/>
      <c r="F512" s="2"/>
      <c r="J512" s="2"/>
    </row>
    <row r="513" spans="5:10" ht="18" customHeight="1" x14ac:dyDescent="0.25">
      <c r="E513" s="2"/>
      <c r="F513" s="2"/>
      <c r="J513" s="2"/>
    </row>
    <row r="514" spans="5:10" ht="18" customHeight="1" x14ac:dyDescent="0.25">
      <c r="E514" s="2"/>
      <c r="F514" s="2"/>
      <c r="J514" s="2"/>
    </row>
    <row r="515" spans="5:10" ht="18" customHeight="1" x14ac:dyDescent="0.25">
      <c r="E515" s="2"/>
      <c r="F515" s="2"/>
      <c r="J515" s="2"/>
    </row>
    <row r="516" spans="5:10" ht="18" customHeight="1" x14ac:dyDescent="0.25">
      <c r="E516" s="2"/>
      <c r="F516" s="2"/>
      <c r="J516" s="2"/>
    </row>
    <row r="517" spans="5:10" ht="18" customHeight="1" x14ac:dyDescent="0.25">
      <c r="E517" s="2"/>
      <c r="F517" s="2"/>
      <c r="J517" s="2"/>
    </row>
    <row r="518" spans="5:10" ht="18" customHeight="1" x14ac:dyDescent="0.25">
      <c r="E518" s="2"/>
      <c r="F518" s="2"/>
      <c r="J518" s="2"/>
    </row>
    <row r="519" spans="5:10" ht="18" customHeight="1" x14ac:dyDescent="0.25">
      <c r="E519" s="2"/>
      <c r="F519" s="2"/>
      <c r="J519" s="2"/>
    </row>
    <row r="520" spans="5:10" ht="18" customHeight="1" x14ac:dyDescent="0.25">
      <c r="E520" s="2"/>
      <c r="F520" s="2"/>
      <c r="J520" s="2"/>
    </row>
    <row r="521" spans="5:10" ht="18" customHeight="1" x14ac:dyDescent="0.25">
      <c r="E521" s="2"/>
      <c r="F521" s="2"/>
      <c r="J521" s="2"/>
    </row>
    <row r="522" spans="5:10" ht="18" customHeight="1" x14ac:dyDescent="0.25">
      <c r="E522" s="2"/>
      <c r="F522" s="2"/>
      <c r="J522" s="2"/>
    </row>
    <row r="523" spans="5:10" ht="18" customHeight="1" x14ac:dyDescent="0.25">
      <c r="E523" s="2"/>
      <c r="F523" s="2"/>
      <c r="J523" s="2"/>
    </row>
    <row r="524" spans="5:10" ht="18" customHeight="1" x14ac:dyDescent="0.25">
      <c r="E524" s="2"/>
      <c r="F524" s="2"/>
      <c r="J524" s="2"/>
    </row>
    <row r="525" spans="5:10" ht="18" customHeight="1" x14ac:dyDescent="0.25">
      <c r="E525" s="2"/>
      <c r="F525" s="2"/>
      <c r="J525" s="2"/>
    </row>
    <row r="526" spans="5:10" ht="18" customHeight="1" x14ac:dyDescent="0.25">
      <c r="E526" s="2"/>
      <c r="F526" s="2"/>
      <c r="J526" s="2"/>
    </row>
    <row r="527" spans="5:10" ht="18" customHeight="1" x14ac:dyDescent="0.25">
      <c r="E527" s="2"/>
      <c r="F527" s="2"/>
      <c r="J527" s="2"/>
    </row>
    <row r="528" spans="5:10" ht="18" customHeight="1" x14ac:dyDescent="0.25">
      <c r="E528" s="2"/>
      <c r="F528" s="2"/>
      <c r="J528" s="2"/>
    </row>
    <row r="529" spans="5:10" ht="18" customHeight="1" x14ac:dyDescent="0.25">
      <c r="E529" s="2"/>
      <c r="F529" s="2"/>
      <c r="J529" s="2"/>
    </row>
    <row r="530" spans="5:10" ht="18" customHeight="1" x14ac:dyDescent="0.25">
      <c r="E530" s="2"/>
      <c r="F530" s="2"/>
      <c r="J530" s="2"/>
    </row>
    <row r="531" spans="5:10" ht="18" customHeight="1" x14ac:dyDescent="0.25">
      <c r="E531" s="2"/>
      <c r="F531" s="2"/>
      <c r="J531" s="2"/>
    </row>
    <row r="532" spans="5:10" ht="18" customHeight="1" x14ac:dyDescent="0.25">
      <c r="E532" s="2"/>
      <c r="F532" s="2"/>
      <c r="J532" s="2"/>
    </row>
    <row r="533" spans="5:10" ht="18" customHeight="1" x14ac:dyDescent="0.25">
      <c r="E533" s="2"/>
      <c r="F533" s="2"/>
      <c r="J533" s="2"/>
    </row>
    <row r="534" spans="5:10" ht="18" customHeight="1" x14ac:dyDescent="0.25">
      <c r="E534" s="2"/>
      <c r="F534" s="2"/>
      <c r="J534" s="2"/>
    </row>
    <row r="535" spans="5:10" ht="18" customHeight="1" x14ac:dyDescent="0.25">
      <c r="E535" s="2"/>
      <c r="F535" s="2"/>
      <c r="J535" s="2"/>
    </row>
    <row r="536" spans="5:10" ht="18" customHeight="1" x14ac:dyDescent="0.25">
      <c r="E536" s="2"/>
      <c r="F536" s="2"/>
      <c r="J536" s="2"/>
    </row>
    <row r="537" spans="5:10" ht="18" customHeight="1" x14ac:dyDescent="0.25">
      <c r="E537" s="2"/>
      <c r="F537" s="2"/>
      <c r="J537" s="2"/>
    </row>
    <row r="538" spans="5:10" ht="18" customHeight="1" x14ac:dyDescent="0.25">
      <c r="E538" s="2"/>
      <c r="F538" s="2"/>
      <c r="J538" s="2"/>
    </row>
    <row r="539" spans="5:10" ht="18" customHeight="1" x14ac:dyDescent="0.25">
      <c r="E539" s="2"/>
      <c r="F539" s="2"/>
      <c r="J539" s="2"/>
    </row>
    <row r="540" spans="5:10" ht="18" customHeight="1" x14ac:dyDescent="0.25">
      <c r="E540" s="2"/>
      <c r="F540" s="2"/>
      <c r="J540" s="2"/>
    </row>
    <row r="541" spans="5:10" ht="18" customHeight="1" x14ac:dyDescent="0.25">
      <c r="E541" s="2"/>
      <c r="F541" s="2"/>
      <c r="J541" s="2"/>
    </row>
    <row r="542" spans="5:10" ht="18" customHeight="1" x14ac:dyDescent="0.25">
      <c r="E542" s="2"/>
      <c r="F542" s="2"/>
      <c r="J542" s="2"/>
    </row>
    <row r="543" spans="5:10" ht="18" customHeight="1" x14ac:dyDescent="0.25">
      <c r="E543" s="2"/>
      <c r="F543" s="2"/>
      <c r="J543" s="2"/>
    </row>
    <row r="544" spans="5:10" ht="18" customHeight="1" x14ac:dyDescent="0.25">
      <c r="E544" s="2"/>
      <c r="F544" s="2"/>
      <c r="J544" s="2"/>
    </row>
    <row r="545" spans="5:10" ht="18" customHeight="1" x14ac:dyDescent="0.25">
      <c r="E545" s="2"/>
      <c r="F545" s="2"/>
      <c r="J545" s="2"/>
    </row>
    <row r="546" spans="5:10" ht="18" customHeight="1" x14ac:dyDescent="0.25">
      <c r="E546" s="2"/>
      <c r="F546" s="2"/>
      <c r="J546" s="2"/>
    </row>
    <row r="547" spans="5:10" ht="18" customHeight="1" x14ac:dyDescent="0.25">
      <c r="E547" s="2"/>
      <c r="F547" s="2"/>
      <c r="J547" s="2"/>
    </row>
    <row r="548" spans="5:10" ht="18" customHeight="1" x14ac:dyDescent="0.25">
      <c r="E548" s="2"/>
      <c r="F548" s="2"/>
      <c r="J548" s="2"/>
    </row>
    <row r="549" spans="5:10" ht="18" customHeight="1" x14ac:dyDescent="0.25">
      <c r="E549" s="2"/>
      <c r="F549" s="2"/>
      <c r="J549" s="2"/>
    </row>
    <row r="550" spans="5:10" ht="18" customHeight="1" x14ac:dyDescent="0.25">
      <c r="E550" s="2"/>
      <c r="F550" s="2"/>
      <c r="J550" s="2"/>
    </row>
    <row r="551" spans="5:10" ht="18" customHeight="1" x14ac:dyDescent="0.25">
      <c r="E551" s="2"/>
      <c r="F551" s="2"/>
      <c r="J551" s="2"/>
    </row>
    <row r="552" spans="5:10" ht="18" customHeight="1" x14ac:dyDescent="0.25">
      <c r="E552" s="2"/>
      <c r="F552" s="2"/>
      <c r="J552" s="2"/>
    </row>
    <row r="553" spans="5:10" ht="18" customHeight="1" x14ac:dyDescent="0.25">
      <c r="E553" s="2"/>
      <c r="F553" s="2"/>
      <c r="J553" s="2"/>
    </row>
    <row r="554" spans="5:10" ht="18" customHeight="1" x14ac:dyDescent="0.25">
      <c r="E554" s="2"/>
      <c r="F554" s="2"/>
      <c r="J554" s="2"/>
    </row>
    <row r="555" spans="5:10" ht="18" customHeight="1" x14ac:dyDescent="0.25">
      <c r="E555" s="2"/>
      <c r="F555" s="2"/>
      <c r="J555" s="2"/>
    </row>
    <row r="556" spans="5:10" ht="18" customHeight="1" x14ac:dyDescent="0.25">
      <c r="E556" s="2"/>
      <c r="F556" s="2"/>
      <c r="J556" s="2"/>
    </row>
    <row r="557" spans="5:10" ht="18" customHeight="1" x14ac:dyDescent="0.25">
      <c r="E557" s="2"/>
      <c r="F557" s="2"/>
      <c r="J557" s="2"/>
    </row>
    <row r="558" spans="5:10" ht="18" customHeight="1" x14ac:dyDescent="0.25">
      <c r="E558" s="2"/>
      <c r="F558" s="2"/>
      <c r="J558" s="2"/>
    </row>
    <row r="559" spans="5:10" ht="18" customHeight="1" x14ac:dyDescent="0.25">
      <c r="E559" s="2"/>
      <c r="F559" s="2"/>
      <c r="J559" s="2"/>
    </row>
    <row r="560" spans="5:10" ht="18" customHeight="1" x14ac:dyDescent="0.25">
      <c r="E560" s="2"/>
      <c r="F560" s="2"/>
      <c r="J560" s="2"/>
    </row>
    <row r="561" spans="5:10" ht="18" customHeight="1" x14ac:dyDescent="0.25">
      <c r="E561" s="2"/>
      <c r="F561" s="2"/>
      <c r="J561" s="2"/>
    </row>
    <row r="562" spans="5:10" ht="18" customHeight="1" x14ac:dyDescent="0.25">
      <c r="E562" s="2"/>
      <c r="F562" s="2"/>
      <c r="J562" s="2"/>
    </row>
    <row r="563" spans="5:10" ht="18" customHeight="1" x14ac:dyDescent="0.25">
      <c r="E563" s="2"/>
      <c r="F563" s="2"/>
      <c r="J563" s="2"/>
    </row>
    <row r="564" spans="5:10" ht="18" customHeight="1" x14ac:dyDescent="0.25">
      <c r="E564" s="2"/>
      <c r="F564" s="2"/>
      <c r="J564" s="2"/>
    </row>
    <row r="565" spans="5:10" ht="18" customHeight="1" x14ac:dyDescent="0.25">
      <c r="E565" s="2"/>
      <c r="F565" s="2"/>
      <c r="J565" s="2"/>
    </row>
    <row r="566" spans="5:10" ht="18" customHeight="1" x14ac:dyDescent="0.25">
      <c r="E566" s="2"/>
      <c r="F566" s="2"/>
      <c r="J566" s="2"/>
    </row>
    <row r="567" spans="5:10" ht="18" customHeight="1" x14ac:dyDescent="0.25">
      <c r="E567" s="2"/>
      <c r="F567" s="2"/>
      <c r="J567" s="2"/>
    </row>
    <row r="568" spans="5:10" ht="18" customHeight="1" x14ac:dyDescent="0.25">
      <c r="E568" s="2"/>
      <c r="F568" s="2"/>
      <c r="J568" s="2"/>
    </row>
    <row r="569" spans="5:10" ht="18" customHeight="1" x14ac:dyDescent="0.25">
      <c r="E569" s="2"/>
      <c r="F569" s="2"/>
      <c r="J569" s="2"/>
    </row>
    <row r="570" spans="5:10" ht="18" customHeight="1" x14ac:dyDescent="0.25">
      <c r="E570" s="2"/>
      <c r="F570" s="2"/>
      <c r="J570" s="2"/>
    </row>
    <row r="571" spans="5:10" ht="18" customHeight="1" x14ac:dyDescent="0.25">
      <c r="E571" s="2"/>
      <c r="F571" s="2"/>
      <c r="J571" s="2"/>
    </row>
    <row r="572" spans="5:10" ht="18" customHeight="1" x14ac:dyDescent="0.25">
      <c r="E572" s="2"/>
      <c r="F572" s="2"/>
      <c r="J572" s="2"/>
    </row>
    <row r="573" spans="5:10" ht="18" customHeight="1" x14ac:dyDescent="0.25">
      <c r="E573" s="2"/>
      <c r="F573" s="2"/>
      <c r="J573" s="2"/>
    </row>
    <row r="574" spans="5:10" ht="18" customHeight="1" x14ac:dyDescent="0.25">
      <c r="E574" s="2"/>
      <c r="F574" s="2"/>
      <c r="J574" s="2"/>
    </row>
    <row r="575" spans="5:10" ht="18" customHeight="1" x14ac:dyDescent="0.25">
      <c r="E575" s="2"/>
      <c r="F575" s="2"/>
      <c r="J575" s="2"/>
    </row>
    <row r="576" spans="5:10" ht="18" customHeight="1" x14ac:dyDescent="0.25">
      <c r="E576" s="2"/>
      <c r="F576" s="2"/>
      <c r="J576" s="2"/>
    </row>
    <row r="577" spans="5:10" ht="18" customHeight="1" x14ac:dyDescent="0.25">
      <c r="E577" s="2"/>
      <c r="F577" s="2"/>
      <c r="J577" s="2"/>
    </row>
    <row r="578" spans="5:10" ht="18" customHeight="1" x14ac:dyDescent="0.25">
      <c r="E578" s="2"/>
      <c r="F578" s="2"/>
      <c r="J578" s="2"/>
    </row>
    <row r="579" spans="5:10" ht="18" customHeight="1" x14ac:dyDescent="0.25">
      <c r="E579" s="2"/>
      <c r="F579" s="2"/>
      <c r="J579" s="2"/>
    </row>
    <row r="580" spans="5:10" ht="18" customHeight="1" x14ac:dyDescent="0.25">
      <c r="E580" s="2"/>
      <c r="F580" s="2"/>
      <c r="J580" s="2"/>
    </row>
    <row r="581" spans="5:10" ht="18" customHeight="1" x14ac:dyDescent="0.25">
      <c r="E581" s="2"/>
      <c r="F581" s="2"/>
      <c r="J581" s="2"/>
    </row>
    <row r="582" spans="5:10" ht="18" customHeight="1" x14ac:dyDescent="0.25">
      <c r="E582" s="2"/>
      <c r="F582" s="2"/>
      <c r="J582" s="2"/>
    </row>
    <row r="583" spans="5:10" ht="18" customHeight="1" x14ac:dyDescent="0.25">
      <c r="E583" s="2"/>
      <c r="F583" s="2"/>
      <c r="J583" s="2"/>
    </row>
    <row r="584" spans="5:10" ht="18" customHeight="1" x14ac:dyDescent="0.25">
      <c r="E584" s="2"/>
      <c r="F584" s="2"/>
      <c r="J584" s="2"/>
    </row>
    <row r="585" spans="5:10" ht="18" customHeight="1" x14ac:dyDescent="0.25">
      <c r="E585" s="2"/>
      <c r="F585" s="2"/>
      <c r="J585" s="2"/>
    </row>
    <row r="586" spans="5:10" ht="18" customHeight="1" x14ac:dyDescent="0.25">
      <c r="E586" s="2"/>
      <c r="F586" s="2"/>
      <c r="J586" s="2"/>
    </row>
    <row r="587" spans="5:10" ht="18" customHeight="1" x14ac:dyDescent="0.25">
      <c r="E587" s="2"/>
      <c r="F587" s="2"/>
      <c r="J587" s="2"/>
    </row>
    <row r="588" spans="5:10" ht="18" customHeight="1" x14ac:dyDescent="0.25">
      <c r="E588" s="2"/>
      <c r="F588" s="2"/>
      <c r="J588" s="2"/>
    </row>
    <row r="589" spans="5:10" ht="18" customHeight="1" x14ac:dyDescent="0.25">
      <c r="E589" s="2"/>
      <c r="F589" s="2"/>
      <c r="J589" s="2"/>
    </row>
    <row r="590" spans="5:10" ht="18" customHeight="1" x14ac:dyDescent="0.25">
      <c r="E590" s="2"/>
      <c r="F590" s="2"/>
      <c r="J590" s="2"/>
    </row>
    <row r="591" spans="5:10" ht="18" customHeight="1" x14ac:dyDescent="0.25">
      <c r="E591" s="2"/>
      <c r="F591" s="2"/>
      <c r="J591" s="2"/>
    </row>
    <row r="592" spans="5:10" ht="18" customHeight="1" x14ac:dyDescent="0.25">
      <c r="E592" s="2"/>
      <c r="F592" s="2"/>
      <c r="J592" s="2"/>
    </row>
    <row r="593" spans="5:10" ht="18" customHeight="1" x14ac:dyDescent="0.25">
      <c r="E593" s="2"/>
      <c r="F593" s="2"/>
      <c r="J593" s="2"/>
    </row>
    <row r="594" spans="5:10" ht="18" customHeight="1" x14ac:dyDescent="0.25">
      <c r="E594" s="2"/>
      <c r="F594" s="2"/>
      <c r="J594" s="2"/>
    </row>
    <row r="595" spans="5:10" ht="18" customHeight="1" x14ac:dyDescent="0.25">
      <c r="E595" s="2"/>
      <c r="F595" s="2"/>
      <c r="J595" s="2"/>
    </row>
    <row r="596" spans="5:10" ht="18" customHeight="1" x14ac:dyDescent="0.25">
      <c r="E596" s="2"/>
      <c r="F596" s="2"/>
      <c r="J596" s="2"/>
    </row>
    <row r="597" spans="5:10" ht="18" customHeight="1" x14ac:dyDescent="0.25">
      <c r="E597" s="2"/>
      <c r="F597" s="2"/>
      <c r="J597" s="2"/>
    </row>
    <row r="598" spans="5:10" ht="18" customHeight="1" x14ac:dyDescent="0.25">
      <c r="E598" s="2"/>
      <c r="F598" s="2"/>
      <c r="J598" s="2"/>
    </row>
    <row r="599" spans="5:10" ht="18" customHeight="1" x14ac:dyDescent="0.25">
      <c r="E599" s="2"/>
      <c r="F599" s="2"/>
      <c r="J599" s="2"/>
    </row>
    <row r="600" spans="5:10" ht="18" customHeight="1" x14ac:dyDescent="0.25">
      <c r="E600" s="2"/>
      <c r="F600" s="2"/>
      <c r="J600" s="2"/>
    </row>
    <row r="601" spans="5:10" ht="18" customHeight="1" x14ac:dyDescent="0.25">
      <c r="E601" s="2"/>
      <c r="F601" s="2"/>
      <c r="J601" s="2"/>
    </row>
    <row r="602" spans="5:10" ht="18" customHeight="1" x14ac:dyDescent="0.25">
      <c r="E602" s="2"/>
      <c r="F602" s="2"/>
      <c r="J602" s="2"/>
    </row>
    <row r="603" spans="5:10" ht="18" customHeight="1" x14ac:dyDescent="0.25">
      <c r="E603" s="2"/>
      <c r="F603" s="2"/>
      <c r="J603" s="2"/>
    </row>
    <row r="604" spans="5:10" ht="18" customHeight="1" x14ac:dyDescent="0.25">
      <c r="E604" s="2"/>
      <c r="F604" s="2"/>
      <c r="J604" s="2"/>
    </row>
    <row r="605" spans="5:10" ht="18" customHeight="1" x14ac:dyDescent="0.25">
      <c r="E605" s="2"/>
      <c r="F605" s="2"/>
      <c r="J605" s="2"/>
    </row>
    <row r="606" spans="5:10" ht="18" customHeight="1" x14ac:dyDescent="0.25">
      <c r="E606" s="2"/>
      <c r="F606" s="2"/>
      <c r="J606" s="2"/>
    </row>
    <row r="607" spans="5:10" ht="18" customHeight="1" x14ac:dyDescent="0.25">
      <c r="E607" s="2"/>
      <c r="F607" s="2"/>
      <c r="J607" s="2"/>
    </row>
    <row r="608" spans="5:10" ht="18" customHeight="1" x14ac:dyDescent="0.25">
      <c r="E608" s="2"/>
      <c r="F608" s="2"/>
      <c r="J608" s="2"/>
    </row>
    <row r="609" spans="5:10" ht="18" customHeight="1" x14ac:dyDescent="0.25">
      <c r="E609" s="2"/>
      <c r="F609" s="2"/>
      <c r="J609" s="2"/>
    </row>
    <row r="610" spans="5:10" ht="18" customHeight="1" x14ac:dyDescent="0.25">
      <c r="E610" s="2"/>
      <c r="F610" s="2"/>
      <c r="J610" s="2"/>
    </row>
    <row r="611" spans="5:10" ht="18" customHeight="1" x14ac:dyDescent="0.25">
      <c r="E611" s="2"/>
      <c r="F611" s="2"/>
      <c r="J611" s="2"/>
    </row>
    <row r="612" spans="5:10" ht="18" customHeight="1" x14ac:dyDescent="0.25">
      <c r="E612" s="2"/>
      <c r="F612" s="2"/>
      <c r="J612" s="2"/>
    </row>
    <row r="613" spans="5:10" ht="18" customHeight="1" x14ac:dyDescent="0.25">
      <c r="E613" s="2"/>
      <c r="F613" s="2"/>
      <c r="J613" s="2"/>
    </row>
    <row r="614" spans="5:10" ht="18" customHeight="1" x14ac:dyDescent="0.25">
      <c r="E614" s="2"/>
      <c r="F614" s="2"/>
      <c r="J614" s="2"/>
    </row>
    <row r="615" spans="5:10" ht="18" customHeight="1" x14ac:dyDescent="0.25">
      <c r="E615" s="2"/>
      <c r="F615" s="2"/>
      <c r="J615" s="2"/>
    </row>
    <row r="616" spans="5:10" ht="18" customHeight="1" x14ac:dyDescent="0.25">
      <c r="E616" s="2"/>
      <c r="F616" s="2"/>
      <c r="J616" s="2"/>
    </row>
    <row r="617" spans="5:10" ht="18" customHeight="1" x14ac:dyDescent="0.25">
      <c r="E617" s="2"/>
      <c r="F617" s="2"/>
      <c r="J617" s="2"/>
    </row>
    <row r="618" spans="5:10" ht="18" customHeight="1" x14ac:dyDescent="0.25">
      <c r="E618" s="2"/>
      <c r="F618" s="2"/>
      <c r="J618" s="2"/>
    </row>
    <row r="619" spans="5:10" ht="18" customHeight="1" x14ac:dyDescent="0.25">
      <c r="E619" s="2"/>
      <c r="F619" s="2"/>
      <c r="J619" s="2"/>
    </row>
    <row r="620" spans="5:10" ht="18" customHeight="1" x14ac:dyDescent="0.25">
      <c r="E620" s="2"/>
      <c r="F620" s="2"/>
      <c r="J620" s="2"/>
    </row>
    <row r="621" spans="5:10" ht="18" customHeight="1" x14ac:dyDescent="0.25">
      <c r="E621" s="2"/>
      <c r="F621" s="2"/>
      <c r="J621" s="2"/>
    </row>
    <row r="622" spans="5:10" ht="18" customHeight="1" x14ac:dyDescent="0.25">
      <c r="E622" s="2"/>
      <c r="F622" s="2"/>
      <c r="J622" s="2"/>
    </row>
    <row r="623" spans="5:10" ht="18" customHeight="1" x14ac:dyDescent="0.25">
      <c r="E623" s="2"/>
      <c r="F623" s="2"/>
      <c r="J623" s="2"/>
    </row>
    <row r="624" spans="5:10" ht="18" customHeight="1" x14ac:dyDescent="0.25">
      <c r="E624" s="2"/>
      <c r="F624" s="2"/>
      <c r="J624" s="2"/>
    </row>
    <row r="625" spans="5:10" ht="18" customHeight="1" x14ac:dyDescent="0.25">
      <c r="E625" s="2"/>
      <c r="F625" s="2"/>
      <c r="J625" s="2"/>
    </row>
    <row r="626" spans="5:10" ht="18" customHeight="1" x14ac:dyDescent="0.25">
      <c r="E626" s="2"/>
      <c r="F626" s="2"/>
      <c r="J626" s="2"/>
    </row>
    <row r="627" spans="5:10" ht="18" customHeight="1" x14ac:dyDescent="0.25">
      <c r="E627" s="2"/>
      <c r="F627" s="2"/>
      <c r="J627" s="2"/>
    </row>
    <row r="628" spans="5:10" ht="18" customHeight="1" x14ac:dyDescent="0.25">
      <c r="E628" s="2"/>
      <c r="F628" s="2"/>
      <c r="J628" s="2"/>
    </row>
    <row r="629" spans="5:10" ht="18" customHeight="1" x14ac:dyDescent="0.25">
      <c r="E629" s="2"/>
      <c r="F629" s="2"/>
      <c r="J629" s="2"/>
    </row>
    <row r="630" spans="5:10" ht="18" customHeight="1" x14ac:dyDescent="0.25">
      <c r="E630" s="2"/>
      <c r="F630" s="2"/>
      <c r="J630" s="2"/>
    </row>
    <row r="631" spans="5:10" ht="18" customHeight="1" x14ac:dyDescent="0.25">
      <c r="E631" s="2"/>
      <c r="F631" s="2"/>
      <c r="J631" s="2"/>
    </row>
    <row r="632" spans="5:10" ht="18" customHeight="1" x14ac:dyDescent="0.25">
      <c r="E632" s="2"/>
      <c r="F632" s="2"/>
      <c r="J632" s="2"/>
    </row>
    <row r="633" spans="5:10" ht="18" customHeight="1" x14ac:dyDescent="0.25">
      <c r="E633" s="2"/>
      <c r="F633" s="2"/>
      <c r="J633" s="2"/>
    </row>
    <row r="634" spans="5:10" ht="18" customHeight="1" x14ac:dyDescent="0.25">
      <c r="E634" s="2"/>
      <c r="F634" s="2"/>
      <c r="J634" s="2"/>
    </row>
    <row r="635" spans="5:10" ht="18" customHeight="1" x14ac:dyDescent="0.25">
      <c r="E635" s="2"/>
      <c r="F635" s="2"/>
      <c r="J635" s="2"/>
    </row>
    <row r="636" spans="5:10" ht="18" customHeight="1" x14ac:dyDescent="0.25">
      <c r="E636" s="2"/>
      <c r="F636" s="2"/>
      <c r="J636" s="2"/>
    </row>
    <row r="637" spans="5:10" ht="18" customHeight="1" x14ac:dyDescent="0.25">
      <c r="E637" s="2"/>
      <c r="F637" s="2"/>
      <c r="J637" s="2"/>
    </row>
    <row r="638" spans="5:10" ht="18" customHeight="1" x14ac:dyDescent="0.25">
      <c r="E638" s="2"/>
      <c r="F638" s="2"/>
      <c r="J638" s="2"/>
    </row>
    <row r="639" spans="5:10" ht="18" customHeight="1" x14ac:dyDescent="0.25">
      <c r="E639" s="2"/>
      <c r="F639" s="2"/>
      <c r="J639" s="2"/>
    </row>
    <row r="640" spans="5:10" ht="18" customHeight="1" x14ac:dyDescent="0.25">
      <c r="E640" s="2"/>
      <c r="F640" s="2"/>
      <c r="J640" s="2"/>
    </row>
    <row r="641" spans="5:10" ht="18" customHeight="1" x14ac:dyDescent="0.25">
      <c r="E641" s="2"/>
      <c r="F641" s="2"/>
      <c r="J641" s="2"/>
    </row>
    <row r="642" spans="5:10" ht="18" customHeight="1" x14ac:dyDescent="0.25">
      <c r="E642" s="2"/>
      <c r="F642" s="2"/>
      <c r="J642" s="2"/>
    </row>
    <row r="643" spans="5:10" ht="18" customHeight="1" x14ac:dyDescent="0.25">
      <c r="E643" s="2"/>
      <c r="F643" s="2"/>
      <c r="J643" s="2"/>
    </row>
    <row r="644" spans="5:10" ht="18" customHeight="1" x14ac:dyDescent="0.25">
      <c r="E644" s="2"/>
      <c r="F644" s="2"/>
      <c r="J644" s="2"/>
    </row>
    <row r="645" spans="5:10" ht="18" customHeight="1" x14ac:dyDescent="0.25">
      <c r="E645" s="2"/>
      <c r="F645" s="2"/>
      <c r="J645" s="2"/>
    </row>
    <row r="646" spans="5:10" ht="18" customHeight="1" x14ac:dyDescent="0.25">
      <c r="E646" s="2"/>
      <c r="F646" s="2"/>
      <c r="J646" s="2"/>
    </row>
    <row r="647" spans="5:10" ht="18" customHeight="1" x14ac:dyDescent="0.25">
      <c r="E647" s="2"/>
      <c r="F647" s="2"/>
      <c r="J647" s="2"/>
    </row>
    <row r="648" spans="5:10" ht="18" customHeight="1" x14ac:dyDescent="0.25">
      <c r="E648" s="2"/>
      <c r="F648" s="2"/>
      <c r="J648" s="2"/>
    </row>
    <row r="649" spans="5:10" ht="18" customHeight="1" x14ac:dyDescent="0.25">
      <c r="E649" s="2"/>
      <c r="F649" s="2"/>
      <c r="J649" s="2"/>
    </row>
    <row r="650" spans="5:10" ht="18" customHeight="1" x14ac:dyDescent="0.25">
      <c r="E650" s="2"/>
      <c r="F650" s="2"/>
      <c r="J650" s="2"/>
    </row>
    <row r="651" spans="5:10" ht="18" customHeight="1" x14ac:dyDescent="0.25">
      <c r="E651" s="2"/>
      <c r="F651" s="2"/>
      <c r="J651" s="2"/>
    </row>
    <row r="652" spans="5:10" ht="18" customHeight="1" x14ac:dyDescent="0.25">
      <c r="E652" s="2"/>
      <c r="F652" s="2"/>
      <c r="J652" s="2"/>
    </row>
    <row r="653" spans="5:10" ht="18" customHeight="1" x14ac:dyDescent="0.25">
      <c r="E653" s="2"/>
      <c r="F653" s="2"/>
      <c r="J653" s="2"/>
    </row>
    <row r="654" spans="5:10" ht="18" customHeight="1" x14ac:dyDescent="0.25">
      <c r="E654" s="2"/>
      <c r="F654" s="2"/>
      <c r="J654" s="2"/>
    </row>
    <row r="655" spans="5:10" ht="18" customHeight="1" x14ac:dyDescent="0.25">
      <c r="E655" s="2"/>
      <c r="F655" s="2"/>
      <c r="J655" s="2"/>
    </row>
    <row r="656" spans="5:10" ht="18" customHeight="1" x14ac:dyDescent="0.25">
      <c r="E656" s="2"/>
      <c r="F656" s="2"/>
      <c r="J656" s="2"/>
    </row>
    <row r="657" spans="5:10" ht="18" customHeight="1" x14ac:dyDescent="0.25">
      <c r="E657" s="2"/>
      <c r="F657" s="2"/>
      <c r="J657" s="2"/>
    </row>
    <row r="658" spans="5:10" ht="18" customHeight="1" x14ac:dyDescent="0.25">
      <c r="E658" s="2"/>
      <c r="F658" s="2"/>
      <c r="J658" s="2"/>
    </row>
    <row r="659" spans="5:10" ht="18" customHeight="1" x14ac:dyDescent="0.25">
      <c r="E659" s="2"/>
      <c r="F659" s="2"/>
      <c r="J659" s="2"/>
    </row>
    <row r="660" spans="5:10" ht="18" customHeight="1" x14ac:dyDescent="0.25">
      <c r="E660" s="2"/>
      <c r="F660" s="2"/>
      <c r="J660" s="2"/>
    </row>
    <row r="661" spans="5:10" ht="18" customHeight="1" x14ac:dyDescent="0.25">
      <c r="E661" s="2"/>
      <c r="F661" s="2"/>
      <c r="J661" s="2"/>
    </row>
    <row r="662" spans="5:10" ht="18" customHeight="1" x14ac:dyDescent="0.25">
      <c r="E662" s="2"/>
      <c r="F662" s="2"/>
      <c r="J662" s="2"/>
    </row>
    <row r="663" spans="5:10" ht="18" customHeight="1" x14ac:dyDescent="0.25">
      <c r="E663" s="2"/>
      <c r="F663" s="2"/>
      <c r="J663" s="2"/>
    </row>
    <row r="664" spans="5:10" ht="18" customHeight="1" x14ac:dyDescent="0.25">
      <c r="E664" s="2"/>
      <c r="F664" s="2"/>
      <c r="J664" s="2"/>
    </row>
    <row r="665" spans="5:10" ht="18" customHeight="1" x14ac:dyDescent="0.25">
      <c r="E665" s="2"/>
      <c r="F665" s="2"/>
      <c r="J665" s="2"/>
    </row>
    <row r="666" spans="5:10" ht="18" customHeight="1" x14ac:dyDescent="0.25">
      <c r="E666" s="2"/>
      <c r="F666" s="2"/>
      <c r="J666" s="2"/>
    </row>
    <row r="667" spans="5:10" ht="18" customHeight="1" x14ac:dyDescent="0.25">
      <c r="E667" s="2"/>
      <c r="F667" s="2"/>
      <c r="J667" s="2"/>
    </row>
    <row r="668" spans="5:10" ht="18" customHeight="1" x14ac:dyDescent="0.25">
      <c r="E668" s="2"/>
      <c r="F668" s="2"/>
      <c r="J668" s="2"/>
    </row>
    <row r="669" spans="5:10" ht="18" customHeight="1" x14ac:dyDescent="0.25">
      <c r="E669" s="2"/>
      <c r="F669" s="2"/>
      <c r="J669" s="2"/>
    </row>
    <row r="670" spans="5:10" ht="18" customHeight="1" x14ac:dyDescent="0.25">
      <c r="E670" s="2"/>
      <c r="F670" s="2"/>
      <c r="J670" s="2"/>
    </row>
    <row r="671" spans="5:10" ht="18" customHeight="1" x14ac:dyDescent="0.25">
      <c r="E671" s="2"/>
      <c r="F671" s="2"/>
      <c r="J671" s="2"/>
    </row>
    <row r="672" spans="5:10" ht="18" customHeight="1" x14ac:dyDescent="0.25">
      <c r="E672" s="2"/>
      <c r="F672" s="2"/>
      <c r="J672" s="2"/>
    </row>
    <row r="673" spans="5:10" ht="18" customHeight="1" x14ac:dyDescent="0.25">
      <c r="E673" s="2"/>
      <c r="F673" s="2"/>
      <c r="J673" s="2"/>
    </row>
    <row r="674" spans="5:10" ht="18" customHeight="1" x14ac:dyDescent="0.25">
      <c r="E674" s="2"/>
      <c r="F674" s="2"/>
      <c r="J674" s="2"/>
    </row>
    <row r="675" spans="5:10" ht="18" customHeight="1" x14ac:dyDescent="0.25">
      <c r="E675" s="2"/>
      <c r="F675" s="2"/>
      <c r="J675" s="2"/>
    </row>
    <row r="676" spans="5:10" ht="18" customHeight="1" x14ac:dyDescent="0.25">
      <c r="E676" s="2"/>
      <c r="F676" s="2"/>
      <c r="J676" s="2"/>
    </row>
    <row r="677" spans="5:10" ht="18" customHeight="1" x14ac:dyDescent="0.25">
      <c r="E677" s="2"/>
      <c r="F677" s="2"/>
      <c r="J677" s="2"/>
    </row>
    <row r="678" spans="5:10" ht="18" customHeight="1" x14ac:dyDescent="0.25">
      <c r="E678" s="2"/>
      <c r="F678" s="2"/>
      <c r="J678" s="2"/>
    </row>
    <row r="679" spans="5:10" ht="18" customHeight="1" x14ac:dyDescent="0.25">
      <c r="E679" s="2"/>
      <c r="F679" s="2"/>
      <c r="J679" s="2"/>
    </row>
    <row r="680" spans="5:10" ht="18" customHeight="1" x14ac:dyDescent="0.25">
      <c r="E680" s="2"/>
      <c r="F680" s="2"/>
      <c r="J680" s="2"/>
    </row>
    <row r="681" spans="5:10" ht="18" customHeight="1" x14ac:dyDescent="0.25">
      <c r="E681" s="2"/>
      <c r="F681" s="2"/>
      <c r="J681" s="2"/>
    </row>
    <row r="682" spans="5:10" ht="18" customHeight="1" x14ac:dyDescent="0.25">
      <c r="E682" s="2"/>
      <c r="F682" s="2"/>
      <c r="J682" s="2"/>
    </row>
    <row r="683" spans="5:10" ht="18" customHeight="1" x14ac:dyDescent="0.25">
      <c r="E683" s="2"/>
      <c r="F683" s="2"/>
      <c r="J683" s="2"/>
    </row>
    <row r="684" spans="5:10" ht="18" customHeight="1" x14ac:dyDescent="0.25">
      <c r="E684" s="2"/>
      <c r="F684" s="2"/>
      <c r="J684" s="2"/>
    </row>
    <row r="685" spans="5:10" ht="18" customHeight="1" x14ac:dyDescent="0.25">
      <c r="E685" s="2"/>
      <c r="F685" s="2"/>
      <c r="J685" s="2"/>
    </row>
    <row r="686" spans="5:10" ht="18" customHeight="1" x14ac:dyDescent="0.25">
      <c r="E686" s="2"/>
      <c r="F686" s="2"/>
      <c r="J686" s="2"/>
    </row>
    <row r="687" spans="5:10" ht="18" customHeight="1" x14ac:dyDescent="0.25">
      <c r="E687" s="2"/>
      <c r="F687" s="2"/>
      <c r="J687" s="2"/>
    </row>
    <row r="688" spans="5:10" ht="18" customHeight="1" x14ac:dyDescent="0.25">
      <c r="E688" s="2"/>
      <c r="F688" s="2"/>
      <c r="J688" s="2"/>
    </row>
    <row r="689" spans="5:10" ht="18" customHeight="1" x14ac:dyDescent="0.25">
      <c r="E689" s="2"/>
      <c r="F689" s="2"/>
      <c r="J689" s="2"/>
    </row>
    <row r="690" spans="5:10" ht="18" customHeight="1" x14ac:dyDescent="0.25">
      <c r="E690" s="2"/>
      <c r="F690" s="2"/>
      <c r="J690" s="2"/>
    </row>
    <row r="691" spans="5:10" ht="18" customHeight="1" x14ac:dyDescent="0.25">
      <c r="E691" s="2"/>
      <c r="F691" s="2"/>
      <c r="J691" s="2"/>
    </row>
    <row r="692" spans="5:10" ht="18" customHeight="1" x14ac:dyDescent="0.25">
      <c r="E692" s="2"/>
      <c r="F692" s="2"/>
      <c r="J692" s="2"/>
    </row>
    <row r="693" spans="5:10" ht="18" customHeight="1" x14ac:dyDescent="0.25">
      <c r="E693" s="2"/>
      <c r="F693" s="2"/>
      <c r="J693" s="2"/>
    </row>
    <row r="694" spans="5:10" ht="18" customHeight="1" x14ac:dyDescent="0.25">
      <c r="E694" s="2"/>
      <c r="F694" s="2"/>
      <c r="J694" s="2"/>
    </row>
    <row r="695" spans="5:10" ht="18" customHeight="1" x14ac:dyDescent="0.25">
      <c r="E695" s="2"/>
      <c r="F695" s="2"/>
      <c r="J695" s="2"/>
    </row>
    <row r="696" spans="5:10" ht="18" customHeight="1" x14ac:dyDescent="0.25">
      <c r="E696" s="2"/>
      <c r="F696" s="2"/>
      <c r="J696" s="2"/>
    </row>
    <row r="697" spans="5:10" ht="18" customHeight="1" x14ac:dyDescent="0.25">
      <c r="E697" s="2"/>
      <c r="F697" s="2"/>
      <c r="J697" s="2"/>
    </row>
    <row r="698" spans="5:10" ht="18" customHeight="1" x14ac:dyDescent="0.25">
      <c r="E698" s="2"/>
      <c r="F698" s="2"/>
      <c r="J698" s="2"/>
    </row>
    <row r="699" spans="5:10" ht="18" customHeight="1" x14ac:dyDescent="0.25">
      <c r="E699" s="2"/>
      <c r="F699" s="2"/>
      <c r="J699" s="2"/>
    </row>
    <row r="700" spans="5:10" ht="18" customHeight="1" x14ac:dyDescent="0.25">
      <c r="E700" s="2"/>
      <c r="F700" s="2"/>
      <c r="J700" s="2"/>
    </row>
    <row r="701" spans="5:10" ht="18" customHeight="1" x14ac:dyDescent="0.25">
      <c r="E701" s="2"/>
      <c r="F701" s="2"/>
      <c r="J701" s="2"/>
    </row>
    <row r="702" spans="5:10" ht="18" customHeight="1" x14ac:dyDescent="0.25">
      <c r="E702" s="2"/>
      <c r="F702" s="2"/>
      <c r="J702" s="2"/>
    </row>
    <row r="703" spans="5:10" ht="18" customHeight="1" x14ac:dyDescent="0.25">
      <c r="E703" s="2"/>
      <c r="F703" s="2"/>
      <c r="J703" s="2"/>
    </row>
    <row r="704" spans="5:10" ht="18" customHeight="1" x14ac:dyDescent="0.25">
      <c r="E704" s="2"/>
      <c r="F704" s="2"/>
      <c r="J704" s="2"/>
    </row>
    <row r="705" spans="5:10" ht="18" customHeight="1" x14ac:dyDescent="0.25">
      <c r="E705" s="2"/>
      <c r="F705" s="2"/>
      <c r="J705" s="2"/>
    </row>
    <row r="706" spans="5:10" ht="18" customHeight="1" x14ac:dyDescent="0.25">
      <c r="E706" s="2"/>
      <c r="F706" s="2"/>
      <c r="J706" s="2"/>
    </row>
    <row r="707" spans="5:10" ht="18" customHeight="1" x14ac:dyDescent="0.25">
      <c r="E707" s="2"/>
      <c r="F707" s="2"/>
      <c r="J707" s="2"/>
    </row>
    <row r="708" spans="5:10" ht="18" customHeight="1" x14ac:dyDescent="0.25">
      <c r="E708" s="2"/>
      <c r="F708" s="2"/>
      <c r="J708" s="2"/>
    </row>
    <row r="709" spans="5:10" ht="18" customHeight="1" x14ac:dyDescent="0.25">
      <c r="E709" s="2"/>
      <c r="F709" s="2"/>
      <c r="J709" s="2"/>
    </row>
    <row r="710" spans="5:10" ht="18" customHeight="1" x14ac:dyDescent="0.25">
      <c r="E710" s="2"/>
      <c r="F710" s="2"/>
      <c r="J710" s="2"/>
    </row>
    <row r="711" spans="5:10" ht="18" customHeight="1" x14ac:dyDescent="0.25">
      <c r="E711" s="2"/>
      <c r="F711" s="2"/>
      <c r="J711" s="2"/>
    </row>
    <row r="712" spans="5:10" ht="18" customHeight="1" x14ac:dyDescent="0.25">
      <c r="E712" s="2"/>
      <c r="F712" s="2"/>
      <c r="J712" s="2"/>
    </row>
    <row r="713" spans="5:10" ht="18" customHeight="1" x14ac:dyDescent="0.25">
      <c r="E713" s="2"/>
      <c r="F713" s="2"/>
      <c r="J713" s="2"/>
    </row>
    <row r="714" spans="5:10" ht="18" customHeight="1" x14ac:dyDescent="0.25">
      <c r="E714" s="2"/>
      <c r="F714" s="2"/>
      <c r="J714" s="2"/>
    </row>
    <row r="715" spans="5:10" ht="18" customHeight="1" x14ac:dyDescent="0.25">
      <c r="E715" s="2"/>
      <c r="F715" s="2"/>
      <c r="J715" s="2"/>
    </row>
    <row r="716" spans="5:10" ht="18" customHeight="1" x14ac:dyDescent="0.25">
      <c r="E716" s="2"/>
      <c r="F716" s="2"/>
      <c r="J716" s="2"/>
    </row>
    <row r="717" spans="5:10" ht="18" customHeight="1" x14ac:dyDescent="0.25">
      <c r="E717" s="2"/>
      <c r="F717" s="2"/>
      <c r="J717" s="2"/>
    </row>
    <row r="718" spans="5:10" ht="18" customHeight="1" x14ac:dyDescent="0.25">
      <c r="E718" s="2"/>
      <c r="F718" s="2"/>
      <c r="J718" s="2"/>
    </row>
    <row r="719" spans="5:10" ht="18" customHeight="1" x14ac:dyDescent="0.25">
      <c r="E719" s="2"/>
      <c r="F719" s="2"/>
      <c r="J719" s="2"/>
    </row>
    <row r="720" spans="5:10" ht="18" customHeight="1" x14ac:dyDescent="0.25">
      <c r="E720" s="2"/>
      <c r="F720" s="2"/>
      <c r="J720" s="2"/>
    </row>
    <row r="721" spans="5:10" ht="18" customHeight="1" x14ac:dyDescent="0.25">
      <c r="E721" s="2"/>
      <c r="F721" s="2"/>
      <c r="J721" s="2"/>
    </row>
    <row r="722" spans="5:10" ht="18" customHeight="1" x14ac:dyDescent="0.25">
      <c r="E722" s="2"/>
      <c r="F722" s="2"/>
      <c r="J722" s="2"/>
    </row>
    <row r="723" spans="5:10" ht="18" customHeight="1" x14ac:dyDescent="0.25">
      <c r="E723" s="2"/>
      <c r="F723" s="2"/>
      <c r="J723" s="2"/>
    </row>
    <row r="724" spans="5:10" ht="18" customHeight="1" x14ac:dyDescent="0.25">
      <c r="E724" s="2"/>
      <c r="F724" s="2"/>
      <c r="J724" s="2"/>
    </row>
    <row r="725" spans="5:10" ht="18" customHeight="1" x14ac:dyDescent="0.25">
      <c r="E725" s="2"/>
      <c r="F725" s="2"/>
      <c r="J725" s="2"/>
    </row>
    <row r="726" spans="5:10" ht="18" customHeight="1" x14ac:dyDescent="0.25">
      <c r="E726" s="2"/>
      <c r="F726" s="2"/>
      <c r="J726" s="2"/>
    </row>
    <row r="727" spans="5:10" ht="18" customHeight="1" x14ac:dyDescent="0.25">
      <c r="E727" s="2"/>
      <c r="F727" s="2"/>
      <c r="J727" s="2"/>
    </row>
    <row r="728" spans="5:10" ht="18" customHeight="1" x14ac:dyDescent="0.25">
      <c r="E728" s="2"/>
      <c r="F728" s="2"/>
      <c r="J728" s="2"/>
    </row>
    <row r="729" spans="5:10" ht="18" customHeight="1" x14ac:dyDescent="0.25">
      <c r="E729" s="2"/>
      <c r="F729" s="2"/>
      <c r="J729" s="2"/>
    </row>
    <row r="730" spans="5:10" ht="18" customHeight="1" x14ac:dyDescent="0.25">
      <c r="E730" s="2"/>
      <c r="F730" s="2"/>
      <c r="J730" s="2"/>
    </row>
    <row r="731" spans="5:10" ht="18" customHeight="1" x14ac:dyDescent="0.25">
      <c r="E731" s="2"/>
      <c r="F731" s="2"/>
      <c r="J731" s="2"/>
    </row>
    <row r="732" spans="5:10" ht="18" customHeight="1" x14ac:dyDescent="0.25">
      <c r="E732" s="2"/>
      <c r="F732" s="2"/>
      <c r="J732" s="2"/>
    </row>
    <row r="733" spans="5:10" ht="18" customHeight="1" x14ac:dyDescent="0.25">
      <c r="E733" s="2"/>
      <c r="F733" s="2"/>
      <c r="J733" s="2"/>
    </row>
    <row r="734" spans="5:10" ht="18" customHeight="1" x14ac:dyDescent="0.25">
      <c r="E734" s="2"/>
      <c r="F734" s="2"/>
      <c r="J734" s="2"/>
    </row>
    <row r="735" spans="5:10" ht="18" customHeight="1" x14ac:dyDescent="0.25">
      <c r="E735" s="2"/>
      <c r="F735" s="2"/>
      <c r="J735" s="2"/>
    </row>
    <row r="736" spans="5:10" ht="18" customHeight="1" x14ac:dyDescent="0.25">
      <c r="E736" s="2"/>
      <c r="F736" s="2"/>
      <c r="J736" s="2"/>
    </row>
    <row r="737" spans="5:10" ht="18" customHeight="1" x14ac:dyDescent="0.25">
      <c r="E737" s="2"/>
      <c r="F737" s="2"/>
      <c r="J737" s="2"/>
    </row>
    <row r="738" spans="5:10" ht="18" customHeight="1" x14ac:dyDescent="0.25">
      <c r="E738" s="2"/>
      <c r="F738" s="2"/>
      <c r="J738" s="2"/>
    </row>
    <row r="739" spans="5:10" ht="18" customHeight="1" x14ac:dyDescent="0.25">
      <c r="E739" s="2"/>
      <c r="F739" s="2"/>
      <c r="J739" s="2"/>
    </row>
    <row r="740" spans="5:10" ht="18" customHeight="1" x14ac:dyDescent="0.25">
      <c r="E740" s="2"/>
      <c r="F740" s="2"/>
      <c r="J740" s="2"/>
    </row>
    <row r="741" spans="5:10" ht="18" customHeight="1" x14ac:dyDescent="0.25">
      <c r="E741" s="2"/>
      <c r="F741" s="2"/>
      <c r="J741" s="2"/>
    </row>
    <row r="742" spans="5:10" ht="18" customHeight="1" x14ac:dyDescent="0.25">
      <c r="E742" s="2"/>
      <c r="F742" s="2"/>
      <c r="J742" s="2"/>
    </row>
    <row r="743" spans="5:10" ht="18" customHeight="1" x14ac:dyDescent="0.25">
      <c r="E743" s="2"/>
      <c r="F743" s="2"/>
      <c r="J743" s="2"/>
    </row>
    <row r="744" spans="5:10" ht="18" customHeight="1" x14ac:dyDescent="0.25">
      <c r="E744" s="2"/>
      <c r="F744" s="2"/>
      <c r="J744" s="2"/>
    </row>
    <row r="745" spans="5:10" ht="18" customHeight="1" x14ac:dyDescent="0.25">
      <c r="E745" s="2"/>
      <c r="F745" s="2"/>
      <c r="J745" s="2"/>
    </row>
    <row r="746" spans="5:10" ht="18" customHeight="1" x14ac:dyDescent="0.25">
      <c r="E746" s="2"/>
      <c r="F746" s="2"/>
      <c r="J746" s="2"/>
    </row>
    <row r="747" spans="5:10" ht="18" customHeight="1" x14ac:dyDescent="0.25">
      <c r="E747" s="2"/>
      <c r="F747" s="2"/>
      <c r="J747" s="2"/>
    </row>
    <row r="748" spans="5:10" ht="18" customHeight="1" x14ac:dyDescent="0.25">
      <c r="E748" s="2"/>
      <c r="F748" s="2"/>
      <c r="J748" s="2"/>
    </row>
    <row r="749" spans="5:10" ht="18" customHeight="1" x14ac:dyDescent="0.25">
      <c r="E749" s="2"/>
      <c r="F749" s="2"/>
      <c r="J749" s="2"/>
    </row>
    <row r="750" spans="5:10" ht="18" customHeight="1" x14ac:dyDescent="0.25">
      <c r="E750" s="2"/>
      <c r="F750" s="2"/>
      <c r="J750" s="2"/>
    </row>
    <row r="751" spans="5:10" ht="18" customHeight="1" x14ac:dyDescent="0.25">
      <c r="E751" s="2"/>
      <c r="F751" s="2"/>
      <c r="J751" s="2"/>
    </row>
    <row r="752" spans="5:10" ht="18" customHeight="1" x14ac:dyDescent="0.25">
      <c r="E752" s="2"/>
      <c r="F752" s="2"/>
      <c r="J752" s="2"/>
    </row>
    <row r="753" spans="5:10" ht="18" customHeight="1" x14ac:dyDescent="0.25">
      <c r="E753" s="2"/>
      <c r="F753" s="2"/>
      <c r="J753" s="2"/>
    </row>
    <row r="754" spans="5:10" ht="18" customHeight="1" x14ac:dyDescent="0.25">
      <c r="E754" s="2"/>
      <c r="F754" s="2"/>
      <c r="J754" s="2"/>
    </row>
    <row r="755" spans="5:10" ht="18" customHeight="1" x14ac:dyDescent="0.25">
      <c r="E755" s="2"/>
      <c r="F755" s="2"/>
      <c r="J755" s="2"/>
    </row>
    <row r="756" spans="5:10" ht="18" customHeight="1" x14ac:dyDescent="0.25">
      <c r="E756" s="2"/>
      <c r="F756" s="2"/>
      <c r="J756" s="2"/>
    </row>
    <row r="757" spans="5:10" ht="18" customHeight="1" x14ac:dyDescent="0.25">
      <c r="E757" s="2"/>
      <c r="F757" s="2"/>
      <c r="J757" s="2"/>
    </row>
    <row r="758" spans="5:10" ht="18" customHeight="1" x14ac:dyDescent="0.25">
      <c r="E758" s="2"/>
      <c r="F758" s="2"/>
      <c r="J758" s="2"/>
    </row>
    <row r="759" spans="5:10" ht="18" customHeight="1" x14ac:dyDescent="0.25">
      <c r="E759" s="2"/>
      <c r="F759" s="2"/>
      <c r="J759" s="2"/>
    </row>
    <row r="760" spans="5:10" ht="18" customHeight="1" x14ac:dyDescent="0.25">
      <c r="E760" s="2"/>
      <c r="F760" s="2"/>
      <c r="J760" s="2"/>
    </row>
    <row r="761" spans="5:10" ht="18" customHeight="1" x14ac:dyDescent="0.25">
      <c r="E761" s="2"/>
      <c r="F761" s="2"/>
      <c r="J761" s="2"/>
    </row>
    <row r="762" spans="5:10" ht="18" customHeight="1" x14ac:dyDescent="0.25">
      <c r="E762" s="2"/>
      <c r="F762" s="2"/>
      <c r="J762" s="2"/>
    </row>
    <row r="763" spans="5:10" ht="18" customHeight="1" x14ac:dyDescent="0.25">
      <c r="E763" s="2"/>
      <c r="F763" s="2"/>
      <c r="J763" s="2"/>
    </row>
    <row r="764" spans="5:10" ht="18" customHeight="1" x14ac:dyDescent="0.25">
      <c r="E764" s="2"/>
      <c r="F764" s="2"/>
      <c r="J764" s="2"/>
    </row>
    <row r="765" spans="5:10" ht="18" customHeight="1" x14ac:dyDescent="0.25">
      <c r="E765" s="2"/>
      <c r="F765" s="2"/>
      <c r="J765" s="2"/>
    </row>
    <row r="766" spans="5:10" ht="18" customHeight="1" x14ac:dyDescent="0.25">
      <c r="E766" s="2"/>
      <c r="F766" s="2"/>
      <c r="J766" s="2"/>
    </row>
    <row r="767" spans="5:10" ht="18" customHeight="1" x14ac:dyDescent="0.25">
      <c r="E767" s="2"/>
      <c r="F767" s="2"/>
      <c r="J767" s="2"/>
    </row>
    <row r="768" spans="5:10" ht="18" customHeight="1" x14ac:dyDescent="0.25">
      <c r="E768" s="2"/>
      <c r="F768" s="2"/>
      <c r="J768" s="2"/>
    </row>
    <row r="769" spans="5:10" ht="18" customHeight="1" x14ac:dyDescent="0.25">
      <c r="E769" s="2"/>
      <c r="F769" s="2"/>
      <c r="J769" s="2"/>
    </row>
    <row r="770" spans="5:10" ht="18" customHeight="1" x14ac:dyDescent="0.25">
      <c r="E770" s="2"/>
      <c r="F770" s="2"/>
      <c r="J770" s="2"/>
    </row>
    <row r="771" spans="5:10" ht="18" customHeight="1" x14ac:dyDescent="0.25">
      <c r="E771" s="2"/>
      <c r="F771" s="2"/>
      <c r="J771" s="2"/>
    </row>
    <row r="772" spans="5:10" ht="18" customHeight="1" x14ac:dyDescent="0.25">
      <c r="E772" s="2"/>
      <c r="F772" s="2"/>
      <c r="J772" s="2"/>
    </row>
    <row r="773" spans="5:10" ht="18" customHeight="1" x14ac:dyDescent="0.25">
      <c r="E773" s="2"/>
      <c r="F773" s="2"/>
      <c r="J773" s="2"/>
    </row>
    <row r="774" spans="5:10" ht="18" customHeight="1" x14ac:dyDescent="0.25">
      <c r="E774" s="2"/>
      <c r="F774" s="2"/>
      <c r="J774" s="2"/>
    </row>
    <row r="775" spans="5:10" ht="18" customHeight="1" x14ac:dyDescent="0.25">
      <c r="E775" s="2"/>
      <c r="F775" s="2"/>
      <c r="J775" s="2"/>
    </row>
    <row r="776" spans="5:10" ht="18" customHeight="1" x14ac:dyDescent="0.25">
      <c r="E776" s="2"/>
      <c r="F776" s="2"/>
      <c r="J776" s="2"/>
    </row>
    <row r="777" spans="5:10" ht="18" customHeight="1" x14ac:dyDescent="0.25">
      <c r="E777" s="2"/>
      <c r="F777" s="2"/>
      <c r="J777" s="2"/>
    </row>
    <row r="778" spans="5:10" ht="18" customHeight="1" x14ac:dyDescent="0.25">
      <c r="E778" s="2"/>
      <c r="F778" s="2"/>
      <c r="J778" s="2"/>
    </row>
    <row r="779" spans="5:10" ht="18" customHeight="1" x14ac:dyDescent="0.25">
      <c r="E779" s="2"/>
      <c r="F779" s="2"/>
      <c r="J779" s="2"/>
    </row>
    <row r="780" spans="5:10" ht="18" customHeight="1" x14ac:dyDescent="0.25">
      <c r="E780" s="2"/>
      <c r="F780" s="2"/>
      <c r="J780" s="2"/>
    </row>
    <row r="781" spans="5:10" ht="18" customHeight="1" x14ac:dyDescent="0.25">
      <c r="E781" s="2"/>
      <c r="F781" s="2"/>
      <c r="J781" s="2"/>
    </row>
    <row r="782" spans="5:10" ht="18" customHeight="1" x14ac:dyDescent="0.25">
      <c r="E782" s="2"/>
      <c r="F782" s="2"/>
      <c r="J782" s="2"/>
    </row>
    <row r="783" spans="5:10" ht="18" customHeight="1" x14ac:dyDescent="0.25">
      <c r="E783" s="2"/>
      <c r="F783" s="2"/>
      <c r="J783" s="2"/>
    </row>
    <row r="784" spans="5:10" ht="18" customHeight="1" x14ac:dyDescent="0.25">
      <c r="E784" s="2"/>
      <c r="F784" s="2"/>
      <c r="J784" s="2"/>
    </row>
    <row r="785" spans="5:10" ht="18" customHeight="1" x14ac:dyDescent="0.25">
      <c r="E785" s="2"/>
      <c r="F785" s="2"/>
      <c r="J785" s="2"/>
    </row>
    <row r="786" spans="5:10" ht="18" customHeight="1" x14ac:dyDescent="0.25">
      <c r="E786" s="2"/>
      <c r="F786" s="2"/>
      <c r="J786" s="2"/>
    </row>
    <row r="787" spans="5:10" ht="18" customHeight="1" x14ac:dyDescent="0.25">
      <c r="E787" s="2"/>
      <c r="F787" s="2"/>
      <c r="J787" s="2"/>
    </row>
    <row r="788" spans="5:10" ht="18" customHeight="1" x14ac:dyDescent="0.25">
      <c r="E788" s="2"/>
      <c r="F788" s="2"/>
      <c r="J788" s="2"/>
    </row>
    <row r="789" spans="5:10" ht="18" customHeight="1" x14ac:dyDescent="0.25">
      <c r="E789" s="2"/>
      <c r="F789" s="2"/>
      <c r="J789" s="2"/>
    </row>
    <row r="790" spans="5:10" ht="18" customHeight="1" x14ac:dyDescent="0.25">
      <c r="E790" s="2"/>
      <c r="F790" s="2"/>
      <c r="J790" s="2"/>
    </row>
    <row r="791" spans="5:10" ht="18" customHeight="1" x14ac:dyDescent="0.25">
      <c r="E791" s="2"/>
      <c r="F791" s="2"/>
      <c r="J791" s="2"/>
    </row>
    <row r="792" spans="5:10" ht="18" customHeight="1" x14ac:dyDescent="0.25">
      <c r="E792" s="2"/>
      <c r="F792" s="2"/>
      <c r="J792" s="2"/>
    </row>
    <row r="793" spans="5:10" ht="18" customHeight="1" x14ac:dyDescent="0.25">
      <c r="E793" s="2"/>
      <c r="F793" s="2"/>
      <c r="J793" s="2"/>
    </row>
    <row r="794" spans="5:10" ht="18" customHeight="1" x14ac:dyDescent="0.25">
      <c r="E794" s="2"/>
      <c r="F794" s="2"/>
      <c r="J794" s="2"/>
    </row>
    <row r="795" spans="5:10" ht="18" customHeight="1" x14ac:dyDescent="0.25">
      <c r="E795" s="2"/>
      <c r="F795" s="2"/>
      <c r="J795" s="2"/>
    </row>
    <row r="796" spans="5:10" ht="18" customHeight="1" x14ac:dyDescent="0.25">
      <c r="E796" s="2"/>
      <c r="F796" s="2"/>
      <c r="J796" s="2"/>
    </row>
    <row r="797" spans="5:10" ht="18" customHeight="1" x14ac:dyDescent="0.25">
      <c r="E797" s="2"/>
      <c r="F797" s="2"/>
      <c r="J797" s="2"/>
    </row>
    <row r="798" spans="5:10" ht="18" customHeight="1" x14ac:dyDescent="0.25">
      <c r="E798" s="2"/>
      <c r="F798" s="2"/>
      <c r="J798" s="2"/>
    </row>
    <row r="799" spans="5:10" ht="18" customHeight="1" x14ac:dyDescent="0.25">
      <c r="E799" s="2"/>
      <c r="F799" s="2"/>
      <c r="J799" s="2"/>
    </row>
    <row r="800" spans="5:10" ht="18" customHeight="1" x14ac:dyDescent="0.25">
      <c r="E800" s="2"/>
      <c r="F800" s="2"/>
      <c r="J800" s="2"/>
    </row>
    <row r="801" spans="5:10" ht="18" customHeight="1" x14ac:dyDescent="0.25">
      <c r="E801" s="2"/>
      <c r="F801" s="2"/>
      <c r="J801" s="2"/>
    </row>
    <row r="802" spans="5:10" ht="18" customHeight="1" x14ac:dyDescent="0.25">
      <c r="E802" s="2"/>
      <c r="F802" s="2"/>
      <c r="J802" s="2"/>
    </row>
    <row r="803" spans="5:10" ht="18" customHeight="1" x14ac:dyDescent="0.25">
      <c r="E803" s="2"/>
      <c r="F803" s="2"/>
      <c r="J803" s="2"/>
    </row>
    <row r="804" spans="5:10" ht="18" customHeight="1" x14ac:dyDescent="0.25">
      <c r="E804" s="2"/>
      <c r="F804" s="2"/>
      <c r="J804" s="2"/>
    </row>
    <row r="805" spans="5:10" ht="18" customHeight="1" x14ac:dyDescent="0.25">
      <c r="E805" s="2"/>
      <c r="F805" s="2"/>
      <c r="J805" s="2"/>
    </row>
    <row r="806" spans="5:10" ht="18" customHeight="1" x14ac:dyDescent="0.25">
      <c r="E806" s="2"/>
      <c r="F806" s="2"/>
      <c r="J806" s="2"/>
    </row>
    <row r="807" spans="5:10" ht="18" customHeight="1" x14ac:dyDescent="0.25">
      <c r="E807" s="2"/>
      <c r="F807" s="2"/>
      <c r="J807" s="2"/>
    </row>
    <row r="808" spans="5:10" ht="18" customHeight="1" x14ac:dyDescent="0.25">
      <c r="E808" s="2"/>
      <c r="F808" s="2"/>
      <c r="J808" s="2"/>
    </row>
    <row r="809" spans="5:10" ht="18" customHeight="1" x14ac:dyDescent="0.25">
      <c r="E809" s="2"/>
      <c r="F809" s="2"/>
      <c r="J809" s="2"/>
    </row>
    <row r="810" spans="5:10" ht="18" customHeight="1" x14ac:dyDescent="0.25">
      <c r="E810" s="2"/>
      <c r="F810" s="2"/>
      <c r="J810" s="2"/>
    </row>
    <row r="811" spans="5:10" ht="18" customHeight="1" x14ac:dyDescent="0.25">
      <c r="E811" s="2"/>
      <c r="F811" s="2"/>
      <c r="J811" s="2"/>
    </row>
    <row r="812" spans="5:10" ht="18" customHeight="1" x14ac:dyDescent="0.25">
      <c r="E812" s="2"/>
      <c r="F812" s="2"/>
      <c r="J812" s="2"/>
    </row>
    <row r="813" spans="5:10" ht="18" customHeight="1" x14ac:dyDescent="0.25">
      <c r="E813" s="2"/>
      <c r="F813" s="2"/>
      <c r="J813" s="2"/>
    </row>
    <row r="814" spans="5:10" ht="18" customHeight="1" x14ac:dyDescent="0.25">
      <c r="E814" s="2"/>
      <c r="F814" s="2"/>
      <c r="J814" s="2"/>
    </row>
    <row r="815" spans="5:10" ht="18" customHeight="1" x14ac:dyDescent="0.25">
      <c r="E815" s="2"/>
      <c r="F815" s="2"/>
      <c r="J815" s="2"/>
    </row>
    <row r="816" spans="5:10" ht="18" customHeight="1" x14ac:dyDescent="0.25">
      <c r="E816" s="2"/>
      <c r="F816" s="2"/>
      <c r="J816" s="2"/>
    </row>
    <row r="817" spans="5:10" ht="18" customHeight="1" x14ac:dyDescent="0.25">
      <c r="E817" s="2"/>
      <c r="F817" s="2"/>
      <c r="J817" s="2"/>
    </row>
    <row r="818" spans="5:10" ht="18" customHeight="1" x14ac:dyDescent="0.25">
      <c r="E818" s="2"/>
      <c r="F818" s="2"/>
      <c r="J818" s="2"/>
    </row>
    <row r="819" spans="5:10" ht="18" customHeight="1" x14ac:dyDescent="0.25">
      <c r="E819" s="2"/>
      <c r="F819" s="2"/>
      <c r="J819" s="2"/>
    </row>
    <row r="820" spans="5:10" ht="18" customHeight="1" x14ac:dyDescent="0.25">
      <c r="E820" s="2"/>
      <c r="F820" s="2"/>
      <c r="J820" s="2"/>
    </row>
    <row r="821" spans="5:10" ht="18" customHeight="1" x14ac:dyDescent="0.25">
      <c r="E821" s="2"/>
      <c r="F821" s="2"/>
      <c r="J821" s="2"/>
    </row>
    <row r="822" spans="5:10" ht="18" customHeight="1" x14ac:dyDescent="0.25">
      <c r="E822" s="2"/>
      <c r="F822" s="2"/>
      <c r="J822" s="2"/>
    </row>
    <row r="823" spans="5:10" ht="18" customHeight="1" x14ac:dyDescent="0.25">
      <c r="E823" s="2"/>
      <c r="F823" s="2"/>
      <c r="J823" s="2"/>
    </row>
    <row r="824" spans="5:10" ht="18" customHeight="1" x14ac:dyDescent="0.25">
      <c r="E824" s="2"/>
      <c r="F824" s="2"/>
      <c r="J824" s="2"/>
    </row>
    <row r="825" spans="5:10" ht="18" customHeight="1" x14ac:dyDescent="0.25">
      <c r="E825" s="2"/>
      <c r="F825" s="2"/>
      <c r="J825" s="2"/>
    </row>
    <row r="826" spans="5:10" ht="18" customHeight="1" x14ac:dyDescent="0.25">
      <c r="E826" s="2"/>
      <c r="F826" s="2"/>
      <c r="J826" s="2"/>
    </row>
    <row r="827" spans="5:10" ht="18" customHeight="1" x14ac:dyDescent="0.25">
      <c r="E827" s="2"/>
      <c r="F827" s="2"/>
      <c r="J827" s="2"/>
    </row>
    <row r="828" spans="5:10" ht="18" customHeight="1" x14ac:dyDescent="0.25">
      <c r="E828" s="2"/>
      <c r="F828" s="2"/>
      <c r="J828" s="2"/>
    </row>
    <row r="829" spans="5:10" ht="18" customHeight="1" x14ac:dyDescent="0.25">
      <c r="E829" s="2"/>
      <c r="F829" s="2"/>
      <c r="J829" s="2"/>
    </row>
    <row r="830" spans="5:10" ht="18" customHeight="1" x14ac:dyDescent="0.25">
      <c r="E830" s="2"/>
      <c r="F830" s="2"/>
      <c r="J830" s="2"/>
    </row>
    <row r="831" spans="5:10" ht="18" customHeight="1" x14ac:dyDescent="0.25">
      <c r="E831" s="2"/>
      <c r="F831" s="2"/>
      <c r="J831" s="2"/>
    </row>
    <row r="832" spans="5:10" ht="18" customHeight="1" x14ac:dyDescent="0.25">
      <c r="E832" s="2"/>
      <c r="F832" s="2"/>
      <c r="J832" s="2"/>
    </row>
    <row r="833" spans="5:10" ht="18" customHeight="1" x14ac:dyDescent="0.25">
      <c r="E833" s="2"/>
      <c r="F833" s="2"/>
      <c r="J833" s="2"/>
    </row>
    <row r="834" spans="5:10" ht="18" customHeight="1" x14ac:dyDescent="0.25">
      <c r="E834" s="2"/>
      <c r="F834" s="2"/>
      <c r="J834" s="2"/>
    </row>
    <row r="835" spans="5:10" ht="18" customHeight="1" x14ac:dyDescent="0.25">
      <c r="E835" s="2"/>
      <c r="F835" s="2"/>
      <c r="J835" s="2"/>
    </row>
    <row r="836" spans="5:10" ht="18" customHeight="1" x14ac:dyDescent="0.25">
      <c r="E836" s="2"/>
      <c r="F836" s="2"/>
      <c r="J836" s="2"/>
    </row>
    <row r="837" spans="5:10" ht="18" customHeight="1" x14ac:dyDescent="0.25">
      <c r="E837" s="2"/>
      <c r="F837" s="2"/>
      <c r="J837" s="2"/>
    </row>
    <row r="838" spans="5:10" ht="18" customHeight="1" x14ac:dyDescent="0.25">
      <c r="E838" s="2"/>
      <c r="F838" s="2"/>
      <c r="J838" s="2"/>
    </row>
    <row r="839" spans="5:10" ht="18" customHeight="1" x14ac:dyDescent="0.25">
      <c r="E839" s="2"/>
      <c r="F839" s="2"/>
      <c r="J839" s="2"/>
    </row>
    <row r="840" spans="5:10" ht="18" customHeight="1" x14ac:dyDescent="0.25">
      <c r="E840" s="2"/>
      <c r="F840" s="2"/>
      <c r="J840" s="2"/>
    </row>
    <row r="841" spans="5:10" ht="18" customHeight="1" x14ac:dyDescent="0.25">
      <c r="E841" s="2"/>
      <c r="F841" s="2"/>
      <c r="J841" s="2"/>
    </row>
    <row r="842" spans="5:10" ht="18" customHeight="1" x14ac:dyDescent="0.25">
      <c r="E842" s="2"/>
      <c r="F842" s="2"/>
      <c r="J842" s="2"/>
    </row>
    <row r="843" spans="5:10" ht="18" customHeight="1" x14ac:dyDescent="0.25">
      <c r="E843" s="2"/>
      <c r="F843" s="2"/>
      <c r="J843" s="2"/>
    </row>
    <row r="844" spans="5:10" ht="18" customHeight="1" x14ac:dyDescent="0.25">
      <c r="E844" s="2"/>
      <c r="F844" s="2"/>
      <c r="J844" s="2"/>
    </row>
    <row r="845" spans="5:10" ht="18" customHeight="1" x14ac:dyDescent="0.25">
      <c r="E845" s="2"/>
      <c r="F845" s="2"/>
      <c r="J845" s="2"/>
    </row>
    <row r="846" spans="5:10" ht="18" customHeight="1" x14ac:dyDescent="0.25">
      <c r="E846" s="2"/>
      <c r="F846" s="2"/>
      <c r="J846" s="2"/>
    </row>
    <row r="847" spans="5:10" ht="18" customHeight="1" x14ac:dyDescent="0.25">
      <c r="E847" s="2"/>
      <c r="F847" s="2"/>
      <c r="J847" s="2"/>
    </row>
    <row r="848" spans="5:10" ht="18" customHeight="1" x14ac:dyDescent="0.25">
      <c r="E848" s="2"/>
      <c r="F848" s="2"/>
      <c r="J848" s="2"/>
    </row>
    <row r="849" spans="5:10" ht="18" customHeight="1" x14ac:dyDescent="0.25">
      <c r="E849" s="2"/>
      <c r="F849" s="2"/>
      <c r="J849" s="2"/>
    </row>
    <row r="850" spans="5:10" ht="18" customHeight="1" x14ac:dyDescent="0.25">
      <c r="E850" s="2"/>
      <c r="F850" s="2"/>
      <c r="J850" s="2"/>
    </row>
    <row r="851" spans="5:10" ht="18" customHeight="1" x14ac:dyDescent="0.25">
      <c r="E851" s="2"/>
      <c r="F851" s="2"/>
      <c r="J851" s="2"/>
    </row>
    <row r="852" spans="5:10" ht="18" customHeight="1" x14ac:dyDescent="0.25">
      <c r="E852" s="2"/>
      <c r="F852" s="2"/>
      <c r="J852" s="2"/>
    </row>
    <row r="853" spans="5:10" ht="18" customHeight="1" x14ac:dyDescent="0.25">
      <c r="E853" s="2"/>
      <c r="F853" s="2"/>
      <c r="J853" s="2"/>
    </row>
    <row r="854" spans="5:10" ht="18" customHeight="1" x14ac:dyDescent="0.25">
      <c r="E854" s="2"/>
      <c r="F854" s="2"/>
      <c r="J854" s="2"/>
    </row>
    <row r="855" spans="5:10" ht="18" customHeight="1" x14ac:dyDescent="0.25">
      <c r="E855" s="2"/>
      <c r="F855" s="2"/>
      <c r="J855" s="2"/>
    </row>
    <row r="856" spans="5:10" ht="18" customHeight="1" x14ac:dyDescent="0.25">
      <c r="E856" s="2"/>
      <c r="F856" s="2"/>
      <c r="J856" s="2"/>
    </row>
    <row r="857" spans="5:10" ht="18" customHeight="1" x14ac:dyDescent="0.25">
      <c r="E857" s="2"/>
      <c r="F857" s="2"/>
      <c r="J857" s="2"/>
    </row>
    <row r="858" spans="5:10" ht="18" customHeight="1" x14ac:dyDescent="0.25">
      <c r="E858" s="2"/>
      <c r="F858" s="2"/>
      <c r="J858" s="2"/>
    </row>
    <row r="859" spans="5:10" ht="18" customHeight="1" x14ac:dyDescent="0.25">
      <c r="E859" s="2"/>
      <c r="F859" s="2"/>
      <c r="J859" s="2"/>
    </row>
    <row r="860" spans="5:10" ht="18" customHeight="1" x14ac:dyDescent="0.25">
      <c r="E860" s="2"/>
      <c r="F860" s="2"/>
      <c r="J860" s="2"/>
    </row>
    <row r="861" spans="5:10" ht="18" customHeight="1" x14ac:dyDescent="0.25">
      <c r="E861" s="2"/>
      <c r="F861" s="2"/>
      <c r="J861" s="2"/>
    </row>
    <row r="862" spans="5:10" ht="18" customHeight="1" x14ac:dyDescent="0.25">
      <c r="E862" s="2"/>
      <c r="F862" s="2"/>
      <c r="J862" s="2"/>
    </row>
    <row r="863" spans="5:10" ht="18" customHeight="1" x14ac:dyDescent="0.25">
      <c r="E863" s="2"/>
      <c r="F863" s="2"/>
      <c r="J863" s="2"/>
    </row>
    <row r="864" spans="5:10" ht="18" customHeight="1" x14ac:dyDescent="0.25">
      <c r="E864" s="2"/>
      <c r="F864" s="2"/>
      <c r="J864" s="2"/>
    </row>
    <row r="865" spans="5:10" ht="18" customHeight="1" x14ac:dyDescent="0.25">
      <c r="E865" s="2"/>
      <c r="F865" s="2"/>
      <c r="J865" s="2"/>
    </row>
    <row r="866" spans="5:10" ht="18" customHeight="1" x14ac:dyDescent="0.25">
      <c r="E866" s="2"/>
      <c r="F866" s="2"/>
      <c r="J866" s="2"/>
    </row>
    <row r="867" spans="5:10" ht="18" customHeight="1" x14ac:dyDescent="0.25">
      <c r="E867" s="2"/>
      <c r="F867" s="2"/>
      <c r="J867" s="2"/>
    </row>
    <row r="868" spans="5:10" ht="18" customHeight="1" x14ac:dyDescent="0.25">
      <c r="E868" s="2"/>
      <c r="F868" s="2"/>
      <c r="J868" s="2"/>
    </row>
    <row r="869" spans="5:10" ht="18" customHeight="1" x14ac:dyDescent="0.25">
      <c r="E869" s="2"/>
      <c r="F869" s="2"/>
      <c r="J869" s="2"/>
    </row>
    <row r="870" spans="5:10" ht="18" customHeight="1" x14ac:dyDescent="0.25">
      <c r="E870" s="2"/>
      <c r="F870" s="2"/>
      <c r="J870" s="2"/>
    </row>
    <row r="871" spans="5:10" ht="18" customHeight="1" x14ac:dyDescent="0.25">
      <c r="E871" s="2"/>
      <c r="F871" s="2"/>
      <c r="J871" s="2"/>
    </row>
    <row r="872" spans="5:10" ht="18" customHeight="1" x14ac:dyDescent="0.25">
      <c r="E872" s="2"/>
      <c r="F872" s="2"/>
      <c r="J872" s="2"/>
    </row>
    <row r="873" spans="5:10" ht="18" customHeight="1" x14ac:dyDescent="0.25">
      <c r="E873" s="2"/>
      <c r="F873" s="2"/>
      <c r="J873" s="2"/>
    </row>
    <row r="874" spans="5:10" ht="18" customHeight="1" x14ac:dyDescent="0.25">
      <c r="E874" s="2"/>
      <c r="F874" s="2"/>
      <c r="J874" s="2"/>
    </row>
    <row r="875" spans="5:10" ht="18" customHeight="1" x14ac:dyDescent="0.25">
      <c r="E875" s="2"/>
      <c r="F875" s="2"/>
      <c r="J875" s="2"/>
    </row>
    <row r="876" spans="5:10" ht="18" customHeight="1" x14ac:dyDescent="0.25">
      <c r="E876" s="2"/>
      <c r="F876" s="2"/>
      <c r="J876" s="2"/>
    </row>
    <row r="877" spans="5:10" ht="18" customHeight="1" x14ac:dyDescent="0.25">
      <c r="E877" s="2"/>
      <c r="F877" s="2"/>
      <c r="J877" s="2"/>
    </row>
    <row r="878" spans="5:10" ht="18" customHeight="1" x14ac:dyDescent="0.25">
      <c r="E878" s="2"/>
      <c r="F878" s="2"/>
      <c r="J878" s="2"/>
    </row>
    <row r="879" spans="5:10" ht="18" customHeight="1" x14ac:dyDescent="0.25">
      <c r="E879" s="2"/>
      <c r="F879" s="2"/>
      <c r="J879" s="2"/>
    </row>
    <row r="880" spans="5:10" ht="18" customHeight="1" x14ac:dyDescent="0.25">
      <c r="E880" s="2"/>
      <c r="F880" s="2"/>
      <c r="J880" s="2"/>
    </row>
    <row r="881" spans="5:10" ht="18" customHeight="1" x14ac:dyDescent="0.25">
      <c r="E881" s="2"/>
      <c r="F881" s="2"/>
      <c r="J881" s="2"/>
    </row>
    <row r="882" spans="5:10" ht="18" customHeight="1" x14ac:dyDescent="0.25">
      <c r="E882" s="2"/>
      <c r="F882" s="2"/>
      <c r="J882" s="2"/>
    </row>
    <row r="883" spans="5:10" ht="18" customHeight="1" x14ac:dyDescent="0.25">
      <c r="E883" s="2"/>
      <c r="F883" s="2"/>
      <c r="J883" s="2"/>
    </row>
    <row r="884" spans="5:10" ht="18" customHeight="1" x14ac:dyDescent="0.25">
      <c r="E884" s="2"/>
      <c r="F884" s="2"/>
      <c r="J884" s="2"/>
    </row>
    <row r="885" spans="5:10" ht="18" customHeight="1" x14ac:dyDescent="0.25">
      <c r="E885" s="2"/>
      <c r="F885" s="2"/>
      <c r="J885" s="2"/>
    </row>
    <row r="886" spans="5:10" ht="18" customHeight="1" x14ac:dyDescent="0.25">
      <c r="E886" s="2"/>
      <c r="F886" s="2"/>
      <c r="J886" s="2"/>
    </row>
    <row r="887" spans="5:10" ht="18" customHeight="1" x14ac:dyDescent="0.25">
      <c r="E887" s="2"/>
      <c r="F887" s="2"/>
      <c r="J887" s="2"/>
    </row>
    <row r="888" spans="5:10" ht="18" customHeight="1" x14ac:dyDescent="0.25">
      <c r="E888" s="2"/>
      <c r="F888" s="2"/>
      <c r="J888" s="2"/>
    </row>
    <row r="889" spans="5:10" ht="18" customHeight="1" x14ac:dyDescent="0.25">
      <c r="E889" s="2"/>
      <c r="F889" s="2"/>
      <c r="J889" s="2"/>
    </row>
    <row r="890" spans="5:10" ht="18" customHeight="1" x14ac:dyDescent="0.25">
      <c r="E890" s="2"/>
      <c r="F890" s="2"/>
      <c r="J890" s="2"/>
    </row>
    <row r="891" spans="5:10" ht="18" customHeight="1" x14ac:dyDescent="0.25">
      <c r="E891" s="2"/>
      <c r="F891" s="2"/>
      <c r="J891" s="2"/>
    </row>
    <row r="892" spans="5:10" ht="18" customHeight="1" x14ac:dyDescent="0.25">
      <c r="E892" s="2"/>
      <c r="F892" s="2"/>
      <c r="J892" s="2"/>
    </row>
    <row r="893" spans="5:10" ht="18" customHeight="1" x14ac:dyDescent="0.25">
      <c r="E893" s="2"/>
      <c r="F893" s="2"/>
      <c r="J893" s="2"/>
    </row>
    <row r="894" spans="5:10" ht="18" customHeight="1" x14ac:dyDescent="0.25">
      <c r="E894" s="2"/>
      <c r="F894" s="2"/>
      <c r="J894" s="2"/>
    </row>
    <row r="895" spans="5:10" ht="18" customHeight="1" x14ac:dyDescent="0.25">
      <c r="E895" s="2"/>
      <c r="F895" s="2"/>
      <c r="J895" s="2"/>
    </row>
    <row r="896" spans="5:10" ht="18" customHeight="1" x14ac:dyDescent="0.25">
      <c r="E896" s="2"/>
      <c r="F896" s="2"/>
      <c r="J896" s="2"/>
    </row>
    <row r="897" spans="5:10" ht="18" customHeight="1" x14ac:dyDescent="0.25">
      <c r="E897" s="2"/>
      <c r="F897" s="2"/>
      <c r="J897" s="2"/>
    </row>
    <row r="898" spans="5:10" ht="18" customHeight="1" x14ac:dyDescent="0.25">
      <c r="E898" s="2"/>
      <c r="F898" s="2"/>
      <c r="J898" s="2"/>
    </row>
    <row r="899" spans="5:10" ht="18" customHeight="1" x14ac:dyDescent="0.25">
      <c r="E899" s="2"/>
      <c r="F899" s="2"/>
      <c r="J899" s="2"/>
    </row>
    <row r="900" spans="5:10" ht="18" customHeight="1" x14ac:dyDescent="0.25">
      <c r="E900" s="2"/>
      <c r="F900" s="2"/>
      <c r="J900" s="2"/>
    </row>
    <row r="901" spans="5:10" ht="18" customHeight="1" x14ac:dyDescent="0.25">
      <c r="E901" s="2"/>
      <c r="F901" s="2"/>
      <c r="J901" s="2"/>
    </row>
    <row r="902" spans="5:10" ht="18" customHeight="1" x14ac:dyDescent="0.25">
      <c r="E902" s="2"/>
      <c r="F902" s="2"/>
      <c r="J902" s="2"/>
    </row>
    <row r="903" spans="5:10" ht="18" customHeight="1" x14ac:dyDescent="0.25">
      <c r="E903" s="2"/>
      <c r="F903" s="2"/>
      <c r="J903" s="2"/>
    </row>
    <row r="904" spans="5:10" ht="18" customHeight="1" x14ac:dyDescent="0.25">
      <c r="E904" s="2"/>
      <c r="F904" s="2"/>
      <c r="J904" s="2"/>
    </row>
    <row r="905" spans="5:10" ht="18" customHeight="1" x14ac:dyDescent="0.25">
      <c r="E905" s="2"/>
      <c r="F905" s="2"/>
      <c r="J905" s="2"/>
    </row>
    <row r="906" spans="5:10" ht="18" customHeight="1" x14ac:dyDescent="0.25">
      <c r="E906" s="2"/>
      <c r="F906" s="2"/>
      <c r="J906" s="2"/>
    </row>
    <row r="907" spans="5:10" ht="18" customHeight="1" x14ac:dyDescent="0.25">
      <c r="E907" s="2"/>
      <c r="F907" s="2"/>
      <c r="J907" s="2"/>
    </row>
    <row r="908" spans="5:10" ht="18" customHeight="1" x14ac:dyDescent="0.25">
      <c r="E908" s="2"/>
      <c r="F908" s="2"/>
      <c r="J908" s="2"/>
    </row>
    <row r="909" spans="5:10" ht="18" customHeight="1" x14ac:dyDescent="0.25">
      <c r="E909" s="2"/>
      <c r="F909" s="2"/>
      <c r="J909" s="2"/>
    </row>
    <row r="910" spans="5:10" ht="18" customHeight="1" x14ac:dyDescent="0.25">
      <c r="E910" s="2"/>
      <c r="F910" s="2"/>
      <c r="J910" s="2"/>
    </row>
    <row r="911" spans="5:10" ht="18" customHeight="1" x14ac:dyDescent="0.25">
      <c r="E911" s="2"/>
      <c r="F911" s="2"/>
      <c r="J911" s="2"/>
    </row>
    <row r="912" spans="5:10" ht="18" customHeight="1" x14ac:dyDescent="0.25">
      <c r="E912" s="2"/>
      <c r="F912" s="2"/>
      <c r="J912" s="2"/>
    </row>
    <row r="913" spans="5:10" ht="18" customHeight="1" x14ac:dyDescent="0.25">
      <c r="E913" s="2"/>
      <c r="F913" s="2"/>
      <c r="J913" s="2"/>
    </row>
    <row r="914" spans="5:10" ht="18" customHeight="1" x14ac:dyDescent="0.25">
      <c r="E914" s="2"/>
      <c r="F914" s="2"/>
      <c r="J914" s="2"/>
    </row>
    <row r="915" spans="5:10" ht="18" customHeight="1" x14ac:dyDescent="0.25">
      <c r="E915" s="2"/>
      <c r="F915" s="2"/>
      <c r="J915" s="2"/>
    </row>
    <row r="916" spans="5:10" ht="18" customHeight="1" x14ac:dyDescent="0.25">
      <c r="E916" s="2"/>
      <c r="F916" s="2"/>
      <c r="J916" s="2"/>
    </row>
    <row r="917" spans="5:10" ht="18" customHeight="1" x14ac:dyDescent="0.25">
      <c r="E917" s="2"/>
      <c r="F917" s="2"/>
      <c r="J917" s="2"/>
    </row>
    <row r="918" spans="5:10" ht="18" customHeight="1" x14ac:dyDescent="0.25">
      <c r="E918" s="2"/>
      <c r="F918" s="2"/>
      <c r="J918" s="2"/>
    </row>
    <row r="919" spans="5:10" ht="18" customHeight="1" x14ac:dyDescent="0.25">
      <c r="E919" s="2"/>
      <c r="F919" s="2"/>
      <c r="J919" s="2"/>
    </row>
    <row r="920" spans="5:10" ht="18" customHeight="1" x14ac:dyDescent="0.25">
      <c r="E920" s="2"/>
      <c r="F920" s="2"/>
      <c r="J920" s="2"/>
    </row>
    <row r="921" spans="5:10" ht="18" customHeight="1" x14ac:dyDescent="0.25">
      <c r="E921" s="2"/>
      <c r="F921" s="2"/>
      <c r="J921" s="2"/>
    </row>
    <row r="922" spans="5:10" ht="18" customHeight="1" x14ac:dyDescent="0.25">
      <c r="E922" s="2"/>
      <c r="F922" s="2"/>
      <c r="J922" s="2"/>
    </row>
    <row r="923" spans="5:10" ht="18" customHeight="1" x14ac:dyDescent="0.25">
      <c r="E923" s="2"/>
      <c r="F923" s="2"/>
      <c r="J923" s="2"/>
    </row>
    <row r="924" spans="5:10" ht="18" customHeight="1" x14ac:dyDescent="0.25">
      <c r="E924" s="2"/>
      <c r="F924" s="2"/>
      <c r="J924" s="2"/>
    </row>
    <row r="925" spans="5:10" ht="18" customHeight="1" x14ac:dyDescent="0.25">
      <c r="E925" s="2"/>
      <c r="F925" s="2"/>
      <c r="J925" s="2"/>
    </row>
    <row r="926" spans="5:10" ht="18" customHeight="1" x14ac:dyDescent="0.25">
      <c r="E926" s="2"/>
      <c r="F926" s="2"/>
      <c r="J926" s="2"/>
    </row>
    <row r="927" spans="5:10" ht="18" customHeight="1" x14ac:dyDescent="0.25">
      <c r="E927" s="2"/>
      <c r="F927" s="2"/>
      <c r="J927" s="2"/>
    </row>
    <row r="928" spans="5:10" ht="18" customHeight="1" x14ac:dyDescent="0.25">
      <c r="E928" s="2"/>
      <c r="F928" s="2"/>
      <c r="J928" s="2"/>
    </row>
    <row r="929" spans="5:10" ht="18" customHeight="1" x14ac:dyDescent="0.25">
      <c r="E929" s="2"/>
      <c r="F929" s="2"/>
      <c r="J929" s="2"/>
    </row>
    <row r="930" spans="5:10" ht="18" customHeight="1" x14ac:dyDescent="0.25">
      <c r="E930" s="2"/>
      <c r="F930" s="2"/>
      <c r="J930" s="2"/>
    </row>
    <row r="931" spans="5:10" ht="18" customHeight="1" x14ac:dyDescent="0.25">
      <c r="E931" s="2"/>
      <c r="F931" s="2"/>
      <c r="J931" s="2"/>
    </row>
    <row r="932" spans="5:10" ht="18" customHeight="1" x14ac:dyDescent="0.25">
      <c r="E932" s="2"/>
      <c r="F932" s="2"/>
      <c r="J932" s="2"/>
    </row>
    <row r="933" spans="5:10" ht="18" customHeight="1" x14ac:dyDescent="0.25">
      <c r="E933" s="2"/>
      <c r="F933" s="2"/>
      <c r="J933" s="2"/>
    </row>
    <row r="934" spans="5:10" ht="18" customHeight="1" x14ac:dyDescent="0.25">
      <c r="E934" s="2"/>
      <c r="F934" s="2"/>
      <c r="J934" s="2"/>
    </row>
    <row r="935" spans="5:10" ht="18" customHeight="1" x14ac:dyDescent="0.25">
      <c r="E935" s="2"/>
      <c r="F935" s="2"/>
      <c r="J935" s="2"/>
    </row>
    <row r="936" spans="5:10" ht="18" customHeight="1" x14ac:dyDescent="0.25">
      <c r="E936" s="2"/>
      <c r="F936" s="2"/>
      <c r="J936" s="2"/>
    </row>
    <row r="937" spans="5:10" ht="18" customHeight="1" x14ac:dyDescent="0.25">
      <c r="E937" s="2"/>
      <c r="F937" s="2"/>
      <c r="J937" s="2"/>
    </row>
    <row r="938" spans="5:10" ht="18" customHeight="1" x14ac:dyDescent="0.25">
      <c r="E938" s="2"/>
      <c r="F938" s="2"/>
      <c r="J938" s="2"/>
    </row>
    <row r="939" spans="5:10" ht="18" customHeight="1" x14ac:dyDescent="0.25">
      <c r="E939" s="2"/>
      <c r="F939" s="2"/>
      <c r="J939" s="2"/>
    </row>
    <row r="940" spans="5:10" ht="18" customHeight="1" x14ac:dyDescent="0.25">
      <c r="E940" s="2"/>
      <c r="F940" s="2"/>
      <c r="J940" s="2"/>
    </row>
    <row r="941" spans="5:10" ht="18" customHeight="1" x14ac:dyDescent="0.25">
      <c r="E941" s="2"/>
      <c r="F941" s="2"/>
      <c r="J941" s="2"/>
    </row>
    <row r="942" spans="5:10" ht="18" customHeight="1" x14ac:dyDescent="0.25">
      <c r="E942" s="2"/>
      <c r="F942" s="2"/>
      <c r="J942" s="2"/>
    </row>
    <row r="943" spans="5:10" ht="18" customHeight="1" x14ac:dyDescent="0.25">
      <c r="E943" s="2"/>
      <c r="F943" s="2"/>
      <c r="J943" s="2"/>
    </row>
    <row r="944" spans="5:10" ht="18" customHeight="1" x14ac:dyDescent="0.25">
      <c r="E944" s="2"/>
      <c r="F944" s="2"/>
      <c r="J944" s="2"/>
    </row>
    <row r="945" spans="5:10" ht="18" customHeight="1" x14ac:dyDescent="0.25">
      <c r="E945" s="2"/>
      <c r="F945" s="2"/>
      <c r="J945" s="2"/>
    </row>
    <row r="946" spans="5:10" ht="18" customHeight="1" x14ac:dyDescent="0.25">
      <c r="E946" s="2"/>
      <c r="F946" s="2"/>
      <c r="J946" s="2"/>
    </row>
    <row r="947" spans="5:10" ht="18" customHeight="1" x14ac:dyDescent="0.25">
      <c r="E947" s="2"/>
      <c r="F947" s="2"/>
      <c r="J947" s="2"/>
    </row>
    <row r="948" spans="5:10" ht="18" customHeight="1" x14ac:dyDescent="0.25">
      <c r="E948" s="2"/>
      <c r="F948" s="2"/>
      <c r="J948" s="2"/>
    </row>
    <row r="949" spans="5:10" ht="18" customHeight="1" x14ac:dyDescent="0.25">
      <c r="E949" s="2"/>
      <c r="F949" s="2"/>
      <c r="J949" s="2"/>
    </row>
    <row r="950" spans="5:10" ht="18" customHeight="1" x14ac:dyDescent="0.25">
      <c r="E950" s="2"/>
      <c r="F950" s="2"/>
      <c r="J950" s="2"/>
    </row>
    <row r="951" spans="5:10" ht="18" customHeight="1" x14ac:dyDescent="0.25">
      <c r="E951" s="2"/>
      <c r="F951" s="2"/>
      <c r="J951" s="2"/>
    </row>
    <row r="952" spans="5:10" ht="18" customHeight="1" x14ac:dyDescent="0.25">
      <c r="E952" s="2"/>
      <c r="F952" s="2"/>
      <c r="J952" s="2"/>
    </row>
    <row r="953" spans="5:10" ht="18" customHeight="1" x14ac:dyDescent="0.25">
      <c r="E953" s="2"/>
      <c r="F953" s="2"/>
      <c r="J953" s="2"/>
    </row>
    <row r="954" spans="5:10" ht="18" customHeight="1" x14ac:dyDescent="0.25">
      <c r="E954" s="2"/>
      <c r="F954" s="2"/>
      <c r="J954" s="2"/>
    </row>
    <row r="955" spans="5:10" ht="18" customHeight="1" x14ac:dyDescent="0.25">
      <c r="E955" s="2"/>
      <c r="F955" s="2"/>
      <c r="J955" s="2"/>
    </row>
    <row r="956" spans="5:10" ht="18" customHeight="1" x14ac:dyDescent="0.25">
      <c r="E956" s="2"/>
      <c r="F956" s="2"/>
      <c r="J956" s="2"/>
    </row>
    <row r="957" spans="5:10" ht="18" customHeight="1" x14ac:dyDescent="0.25">
      <c r="E957" s="2"/>
      <c r="F957" s="2"/>
      <c r="J957" s="2"/>
    </row>
    <row r="958" spans="5:10" ht="18" customHeight="1" x14ac:dyDescent="0.25">
      <c r="E958" s="2"/>
      <c r="F958" s="2"/>
      <c r="J958" s="2"/>
    </row>
    <row r="959" spans="5:10" ht="18" customHeight="1" x14ac:dyDescent="0.25">
      <c r="E959" s="2"/>
      <c r="F959" s="2"/>
      <c r="J959" s="2"/>
    </row>
    <row r="960" spans="5:10" ht="18" customHeight="1" x14ac:dyDescent="0.25">
      <c r="E960" s="2"/>
      <c r="F960" s="2"/>
      <c r="J960" s="2"/>
    </row>
    <row r="961" spans="5:10" ht="18" customHeight="1" x14ac:dyDescent="0.25">
      <c r="E961" s="2"/>
      <c r="F961" s="2"/>
      <c r="J961" s="2"/>
    </row>
    <row r="962" spans="5:10" ht="18" customHeight="1" x14ac:dyDescent="0.25">
      <c r="E962" s="2"/>
      <c r="F962" s="2"/>
      <c r="J962" s="2"/>
    </row>
    <row r="963" spans="5:10" ht="18" customHeight="1" x14ac:dyDescent="0.25">
      <c r="E963" s="2"/>
      <c r="F963" s="2"/>
      <c r="J963" s="2"/>
    </row>
    <row r="964" spans="5:10" ht="18" customHeight="1" x14ac:dyDescent="0.25">
      <c r="E964" s="2"/>
      <c r="F964" s="2"/>
      <c r="J964" s="2"/>
    </row>
    <row r="965" spans="5:10" ht="18" customHeight="1" x14ac:dyDescent="0.25">
      <c r="E965" s="2"/>
      <c r="F965" s="2"/>
      <c r="J965" s="2"/>
    </row>
    <row r="966" spans="5:10" ht="18" customHeight="1" x14ac:dyDescent="0.25">
      <c r="E966" s="2"/>
      <c r="F966" s="2"/>
      <c r="J966" s="2"/>
    </row>
    <row r="967" spans="5:10" ht="18" customHeight="1" x14ac:dyDescent="0.25">
      <c r="E967" s="2"/>
      <c r="F967" s="2"/>
      <c r="J967" s="2"/>
    </row>
    <row r="968" spans="5:10" ht="18" customHeight="1" x14ac:dyDescent="0.25">
      <c r="E968" s="2"/>
      <c r="F968" s="2"/>
      <c r="J968" s="2"/>
    </row>
    <row r="969" spans="5:10" ht="18" customHeight="1" x14ac:dyDescent="0.25">
      <c r="E969" s="2"/>
      <c r="F969" s="2"/>
      <c r="J969" s="2"/>
    </row>
    <row r="970" spans="5:10" ht="18" customHeight="1" x14ac:dyDescent="0.25">
      <c r="E970" s="2"/>
      <c r="F970" s="2"/>
      <c r="J970" s="2"/>
    </row>
    <row r="971" spans="5:10" ht="18" customHeight="1" x14ac:dyDescent="0.25">
      <c r="E971" s="2"/>
      <c r="F971" s="2"/>
      <c r="J971" s="2"/>
    </row>
    <row r="972" spans="5:10" ht="18" customHeight="1" x14ac:dyDescent="0.25">
      <c r="E972" s="2"/>
      <c r="F972" s="2"/>
      <c r="J972" s="2"/>
    </row>
    <row r="973" spans="5:10" ht="18" customHeight="1" x14ac:dyDescent="0.25">
      <c r="E973" s="2"/>
      <c r="F973" s="2"/>
      <c r="J973" s="2"/>
    </row>
    <row r="974" spans="5:10" ht="18" customHeight="1" x14ac:dyDescent="0.25">
      <c r="E974" s="2"/>
      <c r="F974" s="2"/>
      <c r="J974" s="2"/>
    </row>
    <row r="975" spans="5:10" ht="18" customHeight="1" x14ac:dyDescent="0.25">
      <c r="E975" s="2"/>
      <c r="F975" s="2"/>
      <c r="J975" s="2"/>
    </row>
    <row r="976" spans="5:10" ht="18" customHeight="1" x14ac:dyDescent="0.25">
      <c r="E976" s="2"/>
      <c r="F976" s="2"/>
      <c r="J976" s="2"/>
    </row>
    <row r="977" spans="5:10" ht="18" customHeight="1" x14ac:dyDescent="0.25">
      <c r="E977" s="2"/>
      <c r="F977" s="2"/>
      <c r="J977" s="2"/>
    </row>
    <row r="978" spans="5:10" ht="18" customHeight="1" x14ac:dyDescent="0.25">
      <c r="E978" s="2"/>
      <c r="F978" s="2"/>
      <c r="J978" s="2"/>
    </row>
    <row r="979" spans="5:10" ht="18" customHeight="1" x14ac:dyDescent="0.25">
      <c r="E979" s="2"/>
      <c r="F979" s="2"/>
      <c r="J979" s="2"/>
    </row>
    <row r="980" spans="5:10" ht="18" customHeight="1" x14ac:dyDescent="0.25">
      <c r="E980" s="2"/>
      <c r="F980" s="2"/>
      <c r="J980" s="2"/>
    </row>
    <row r="981" spans="5:10" ht="18" customHeight="1" x14ac:dyDescent="0.25">
      <c r="E981" s="2"/>
      <c r="F981" s="2"/>
      <c r="J981" s="2"/>
    </row>
    <row r="982" spans="5:10" ht="18" customHeight="1" x14ac:dyDescent="0.25">
      <c r="E982" s="2"/>
      <c r="F982" s="2"/>
      <c r="J982" s="2"/>
    </row>
    <row r="983" spans="5:10" ht="18" customHeight="1" x14ac:dyDescent="0.25">
      <c r="E983" s="2"/>
      <c r="F983" s="2"/>
      <c r="J983" s="2"/>
    </row>
    <row r="984" spans="5:10" ht="18" customHeight="1" x14ac:dyDescent="0.25">
      <c r="E984" s="2"/>
      <c r="F984" s="2"/>
      <c r="J984" s="2"/>
    </row>
    <row r="985" spans="5:10" ht="18" customHeight="1" x14ac:dyDescent="0.25">
      <c r="E985" s="2"/>
      <c r="F985" s="2"/>
      <c r="J985" s="2"/>
    </row>
    <row r="986" spans="5:10" ht="18" customHeight="1" x14ac:dyDescent="0.25">
      <c r="E986" s="2"/>
      <c r="F986" s="2"/>
      <c r="J986" s="2"/>
    </row>
    <row r="987" spans="5:10" ht="18" customHeight="1" x14ac:dyDescent="0.25">
      <c r="E987" s="2"/>
      <c r="F987" s="2"/>
      <c r="J987" s="2"/>
    </row>
    <row r="988" spans="5:10" ht="18" customHeight="1" x14ac:dyDescent="0.25">
      <c r="E988" s="2"/>
      <c r="F988" s="2"/>
      <c r="J988" s="2"/>
    </row>
    <row r="989" spans="5:10" ht="18" customHeight="1" x14ac:dyDescent="0.25">
      <c r="E989" s="2"/>
      <c r="F989" s="2"/>
      <c r="J989" s="2"/>
    </row>
    <row r="990" spans="5:10" ht="18" customHeight="1" x14ac:dyDescent="0.25">
      <c r="E990" s="2"/>
      <c r="F990" s="2"/>
      <c r="J990" s="2"/>
    </row>
    <row r="991" spans="5:10" ht="18" customHeight="1" x14ac:dyDescent="0.25">
      <c r="E991" s="2"/>
      <c r="F991" s="2"/>
      <c r="J991" s="2"/>
    </row>
    <row r="992" spans="5:10" ht="18" customHeight="1" x14ac:dyDescent="0.25">
      <c r="E992" s="2"/>
      <c r="F992" s="2"/>
      <c r="J992" s="2"/>
    </row>
    <row r="993" spans="5:10" ht="18" customHeight="1" x14ac:dyDescent="0.25">
      <c r="E993" s="2"/>
      <c r="F993" s="2"/>
      <c r="J993" s="2"/>
    </row>
    <row r="994" spans="5:10" ht="18" customHeight="1" x14ac:dyDescent="0.25">
      <c r="E994" s="2"/>
      <c r="F994" s="2"/>
      <c r="J994" s="2"/>
    </row>
    <row r="995" spans="5:10" ht="18" customHeight="1" x14ac:dyDescent="0.25">
      <c r="E995" s="2"/>
      <c r="F995" s="2"/>
      <c r="J995" s="2"/>
    </row>
    <row r="996" spans="5:10" ht="18" customHeight="1" x14ac:dyDescent="0.25">
      <c r="E996" s="2"/>
      <c r="F996" s="2"/>
      <c r="J996" s="2"/>
    </row>
    <row r="997" spans="5:10" ht="18" customHeight="1" x14ac:dyDescent="0.25">
      <c r="E997" s="2"/>
      <c r="F997" s="2"/>
      <c r="J997" s="2"/>
    </row>
    <row r="998" spans="5:10" ht="18" customHeight="1" x14ac:dyDescent="0.25">
      <c r="E998" s="2"/>
      <c r="F998" s="2"/>
      <c r="J998" s="2"/>
    </row>
    <row r="999" spans="5:10" ht="18" customHeight="1" x14ac:dyDescent="0.25">
      <c r="E999" s="2"/>
      <c r="F999" s="2"/>
      <c r="J999" s="2"/>
    </row>
    <row r="1000" spans="5:10" ht="18" customHeight="1" x14ac:dyDescent="0.25">
      <c r="E1000" s="2"/>
      <c r="F1000" s="2"/>
      <c r="J1000" s="2"/>
    </row>
  </sheetData>
  <mergeCells count="20">
    <mergeCell ref="A1:D1"/>
    <mergeCell ref="A2:D2"/>
    <mergeCell ref="A3:D3"/>
    <mergeCell ref="A5:C5"/>
    <mergeCell ref="A65:B65"/>
    <mergeCell ref="A28:B28"/>
    <mergeCell ref="A27:B27"/>
    <mergeCell ref="A67:C67"/>
    <mergeCell ref="A77:B77"/>
    <mergeCell ref="B90:C90"/>
    <mergeCell ref="A30:C30"/>
    <mergeCell ref="A32:C32"/>
    <mergeCell ref="A40:C40"/>
    <mergeCell ref="A38:B38"/>
    <mergeCell ref="A45:C45"/>
    <mergeCell ref="A43:C43"/>
    <mergeCell ref="A64:B64"/>
    <mergeCell ref="A69:D69"/>
    <mergeCell ref="A34:C34"/>
    <mergeCell ref="A51:C51"/>
  </mergeCells>
  <pageMargins left="0.25" right="0.25" top="0.25" bottom="0.25" header="0" footer="0"/>
  <pageSetup orientation="portrait"/>
  <headerFooter>
    <oddFooter>&amp;LBBBBBB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Z1000"/>
  <sheetViews>
    <sheetView workbookViewId="0">
      <selection sqref="A1:D1"/>
    </sheetView>
  </sheetViews>
  <sheetFormatPr defaultColWidth="14.42578125" defaultRowHeight="15" customHeight="1" x14ac:dyDescent="0.2"/>
  <cols>
    <col min="1" max="1" width="35.5703125" customWidth="1"/>
    <col min="2" max="2" width="23.42578125" customWidth="1"/>
    <col min="3" max="3" width="58.85546875" customWidth="1"/>
    <col min="4" max="4" width="19" customWidth="1"/>
    <col min="5" max="5" width="11.5703125" customWidth="1"/>
    <col min="6" max="6" width="12.28515625" customWidth="1"/>
    <col min="7" max="8" width="11.5703125" customWidth="1"/>
    <col min="9" max="9" width="13.42578125" customWidth="1"/>
    <col min="10" max="10" width="26" customWidth="1"/>
    <col min="11" max="26" width="11.5703125" customWidth="1"/>
  </cols>
  <sheetData>
    <row r="1" spans="1:10" ht="18" customHeight="1" x14ac:dyDescent="0.25">
      <c r="A1" s="609" t="s">
        <v>1</v>
      </c>
      <c r="B1" s="610"/>
      <c r="C1" s="610"/>
      <c r="D1" s="610"/>
      <c r="E1" s="2"/>
      <c r="F1" s="2"/>
      <c r="J1" s="2"/>
    </row>
    <row r="2" spans="1:10" ht="18" customHeight="1" x14ac:dyDescent="0.25">
      <c r="A2" s="609" t="s">
        <v>2</v>
      </c>
      <c r="B2" s="610"/>
      <c r="C2" s="610"/>
      <c r="D2" s="610"/>
      <c r="E2" s="2"/>
      <c r="F2" s="2"/>
      <c r="J2" s="2"/>
    </row>
    <row r="3" spans="1:10" ht="18" customHeight="1" x14ac:dyDescent="0.25">
      <c r="A3" s="609" t="s">
        <v>348</v>
      </c>
      <c r="B3" s="610"/>
      <c r="C3" s="610"/>
      <c r="D3" s="610"/>
      <c r="E3" s="2"/>
      <c r="F3" s="2"/>
      <c r="J3" s="2"/>
    </row>
    <row r="4" spans="1:10" ht="18" customHeight="1" x14ac:dyDescent="0.25">
      <c r="A4" s="1"/>
      <c r="B4" s="1"/>
      <c r="C4" s="1"/>
      <c r="D4" s="4"/>
      <c r="E4" s="2"/>
      <c r="F4" s="2"/>
      <c r="J4" s="2"/>
    </row>
    <row r="5" spans="1:10" ht="18" customHeight="1" x14ac:dyDescent="0.25">
      <c r="A5" s="611" t="s">
        <v>349</v>
      </c>
      <c r="B5" s="610"/>
      <c r="C5" s="612"/>
      <c r="D5" s="89">
        <v>6583.06</v>
      </c>
      <c r="E5" s="2"/>
      <c r="F5" s="2"/>
      <c r="J5" s="2"/>
    </row>
    <row r="6" spans="1:10" ht="18" customHeight="1" x14ac:dyDescent="0.25">
      <c r="A6" s="5"/>
      <c r="B6" s="7"/>
      <c r="C6" s="2"/>
      <c r="D6" s="8"/>
      <c r="E6" s="2"/>
      <c r="F6" s="2"/>
      <c r="J6" s="2"/>
    </row>
    <row r="7" spans="1:10" ht="18" customHeight="1" x14ac:dyDescent="0.25">
      <c r="A7" s="9" t="s">
        <v>6</v>
      </c>
      <c r="B7" s="7"/>
      <c r="C7" s="10"/>
      <c r="D7" s="8"/>
      <c r="E7" s="2"/>
      <c r="F7" s="2"/>
      <c r="J7" s="2"/>
    </row>
    <row r="8" spans="1:10" ht="18" customHeight="1" x14ac:dyDescent="0.25">
      <c r="A8" s="11"/>
      <c r="B8" s="2"/>
      <c r="C8" s="2"/>
      <c r="D8" s="8"/>
      <c r="E8" s="2"/>
      <c r="F8" s="2"/>
      <c r="J8" s="2"/>
    </row>
    <row r="9" spans="1:10" ht="18" customHeight="1" x14ac:dyDescent="0.25">
      <c r="A9" s="9" t="s">
        <v>351</v>
      </c>
      <c r="B9" s="9"/>
      <c r="C9" s="2"/>
      <c r="D9" s="8"/>
      <c r="E9" s="2"/>
      <c r="F9" s="2"/>
      <c r="J9" s="2"/>
    </row>
    <row r="10" spans="1:10" ht="18" customHeight="1" x14ac:dyDescent="0.25">
      <c r="A10" s="12">
        <v>43125</v>
      </c>
      <c r="B10" s="224" t="s">
        <v>18</v>
      </c>
      <c r="C10" s="17" t="s">
        <v>353</v>
      </c>
      <c r="D10" s="18">
        <v>225</v>
      </c>
      <c r="E10" s="2"/>
      <c r="F10" s="2"/>
      <c r="J10" s="2"/>
    </row>
    <row r="11" spans="1:10" ht="18" customHeight="1" x14ac:dyDescent="0.25">
      <c r="A11" s="65">
        <v>43125</v>
      </c>
      <c r="B11" s="234" t="s">
        <v>18</v>
      </c>
      <c r="C11" s="286" t="s">
        <v>357</v>
      </c>
      <c r="D11" s="287">
        <v>139.63999999999999</v>
      </c>
      <c r="E11" s="2"/>
      <c r="F11" s="2"/>
      <c r="J11" s="2"/>
    </row>
    <row r="12" spans="1:10" ht="18" customHeight="1" x14ac:dyDescent="0.25">
      <c r="A12" s="65">
        <v>43126</v>
      </c>
      <c r="B12" s="234" t="s">
        <v>18</v>
      </c>
      <c r="C12" s="286" t="s">
        <v>359</v>
      </c>
      <c r="D12" s="287">
        <v>160</v>
      </c>
      <c r="E12" s="2"/>
      <c r="F12" s="2"/>
      <c r="J12" s="2"/>
    </row>
    <row r="13" spans="1:10" ht="18" customHeight="1" x14ac:dyDescent="0.25">
      <c r="A13" s="65">
        <v>43131</v>
      </c>
      <c r="B13" s="234" t="s">
        <v>18</v>
      </c>
      <c r="C13" s="286" t="s">
        <v>362</v>
      </c>
      <c r="D13" s="287">
        <v>636.97</v>
      </c>
      <c r="E13" s="2"/>
      <c r="F13" s="2"/>
      <c r="J13" s="2"/>
    </row>
    <row r="14" spans="1:10" ht="18.75" customHeight="1" x14ac:dyDescent="0.25">
      <c r="A14" s="65">
        <v>43132</v>
      </c>
      <c r="B14" s="234" t="s">
        <v>18</v>
      </c>
      <c r="C14" s="286" t="s">
        <v>363</v>
      </c>
      <c r="D14" s="287">
        <v>247.11</v>
      </c>
      <c r="E14" s="2"/>
      <c r="F14" s="2"/>
      <c r="J14" s="2"/>
    </row>
    <row r="15" spans="1:10" ht="18" customHeight="1" x14ac:dyDescent="0.25">
      <c r="A15" s="238"/>
      <c r="B15" s="239"/>
      <c r="C15" s="288"/>
      <c r="D15" s="245"/>
      <c r="E15" s="2"/>
      <c r="F15" s="2"/>
      <c r="J15" s="2"/>
    </row>
    <row r="16" spans="1:10" ht="18" customHeight="1" x14ac:dyDescent="0.25">
      <c r="A16" s="259" t="s">
        <v>14</v>
      </c>
      <c r="B16" s="260"/>
      <c r="C16" s="261"/>
      <c r="D16" s="250">
        <f>SUM(D10:D15)</f>
        <v>1408.7200000000003</v>
      </c>
      <c r="E16" s="2"/>
      <c r="F16" s="2"/>
      <c r="J16" s="2"/>
    </row>
    <row r="17" spans="1:26" ht="18" customHeight="1" x14ac:dyDescent="0.25">
      <c r="A17" s="42"/>
      <c r="B17" s="42"/>
      <c r="C17" s="42"/>
      <c r="D17" s="45"/>
      <c r="E17" s="2"/>
      <c r="F17" s="2"/>
      <c r="J17" s="2"/>
    </row>
    <row r="18" spans="1:26" ht="18" customHeight="1" x14ac:dyDescent="0.25">
      <c r="A18" s="9" t="s">
        <v>36</v>
      </c>
      <c r="B18" s="49"/>
      <c r="C18" s="2"/>
      <c r="D18" s="52">
        <f>D5+D16</f>
        <v>7991.7800000000007</v>
      </c>
      <c r="E18" s="2"/>
      <c r="F18" s="2"/>
      <c r="J18" s="2"/>
    </row>
    <row r="19" spans="1:26" ht="18" customHeight="1" x14ac:dyDescent="0.25">
      <c r="A19" s="11"/>
      <c r="B19" s="2"/>
      <c r="C19" s="2"/>
      <c r="D19" s="8"/>
      <c r="E19" s="2"/>
      <c r="F19" s="2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 x14ac:dyDescent="0.25">
      <c r="A20" s="9" t="s">
        <v>38</v>
      </c>
      <c r="B20" s="9"/>
      <c r="C20" s="2"/>
      <c r="D20" s="8"/>
      <c r="E20" s="2"/>
      <c r="F20" s="2"/>
      <c r="J20" s="2"/>
    </row>
    <row r="21" spans="1:26" ht="18" customHeight="1" x14ac:dyDescent="0.25">
      <c r="A21" s="12">
        <v>43106</v>
      </c>
      <c r="B21" s="224" t="s">
        <v>49</v>
      </c>
      <c r="C21" s="144" t="s">
        <v>364</v>
      </c>
      <c r="D21" s="148">
        <v>-1100.5999999999999</v>
      </c>
      <c r="E21" s="2"/>
      <c r="F21" s="2"/>
      <c r="J21" s="2"/>
    </row>
    <row r="22" spans="1:26" ht="18" customHeight="1" x14ac:dyDescent="0.25">
      <c r="A22" s="26">
        <v>43119</v>
      </c>
      <c r="B22" s="234" t="s">
        <v>49</v>
      </c>
      <c r="C22" s="22" t="s">
        <v>366</v>
      </c>
      <c r="D22" s="76">
        <v>-58.37</v>
      </c>
      <c r="E22" s="2"/>
      <c r="F22" s="2"/>
      <c r="J22" s="2"/>
    </row>
    <row r="23" spans="1:26" ht="18" customHeight="1" x14ac:dyDescent="0.25">
      <c r="A23" s="26">
        <v>43123</v>
      </c>
      <c r="B23" s="234" t="s">
        <v>367</v>
      </c>
      <c r="C23" s="22" t="s">
        <v>368</v>
      </c>
      <c r="D23" s="76">
        <v>-553.84</v>
      </c>
      <c r="E23" s="2"/>
      <c r="F23" s="2"/>
      <c r="J23" s="2"/>
    </row>
    <row r="24" spans="1:26" ht="18" customHeight="1" x14ac:dyDescent="0.25">
      <c r="A24" s="26">
        <v>43123</v>
      </c>
      <c r="B24" s="234" t="s">
        <v>369</v>
      </c>
      <c r="C24" s="22" t="s">
        <v>370</v>
      </c>
      <c r="D24" s="76">
        <v>-900</v>
      </c>
      <c r="E24" s="2"/>
      <c r="F24" s="2"/>
      <c r="J24" s="2"/>
    </row>
    <row r="25" spans="1:26" ht="18" customHeight="1" x14ac:dyDescent="0.25">
      <c r="A25" s="65">
        <v>43125</v>
      </c>
      <c r="B25" s="16" t="s">
        <v>371</v>
      </c>
      <c r="C25" s="73" t="s">
        <v>372</v>
      </c>
      <c r="D25" s="76">
        <v>-160</v>
      </c>
      <c r="E25" s="2"/>
      <c r="F25" s="2"/>
      <c r="I25" s="3"/>
      <c r="J25" s="2"/>
    </row>
    <row r="26" spans="1:26" ht="18" customHeight="1" x14ac:dyDescent="0.25">
      <c r="A26" s="70">
        <v>43126</v>
      </c>
      <c r="B26" s="289" t="s">
        <v>49</v>
      </c>
      <c r="C26" s="242" t="s">
        <v>374</v>
      </c>
      <c r="D26" s="98">
        <v>-58.37</v>
      </c>
      <c r="E26" s="2"/>
      <c r="F26" s="2"/>
      <c r="I26" s="3"/>
      <c r="J26" s="2"/>
    </row>
    <row r="27" spans="1:26" ht="18" customHeight="1" x14ac:dyDescent="0.25">
      <c r="A27" s="70">
        <v>43132</v>
      </c>
      <c r="B27" s="289" t="s">
        <v>49</v>
      </c>
      <c r="C27" s="242" t="s">
        <v>375</v>
      </c>
      <c r="D27" s="98">
        <v>-247.11</v>
      </c>
      <c r="E27" s="2"/>
      <c r="F27" s="2"/>
      <c r="I27" s="3"/>
      <c r="J27" s="2"/>
    </row>
    <row r="28" spans="1:26" ht="18" customHeight="1" x14ac:dyDescent="0.25">
      <c r="A28" s="238"/>
      <c r="B28" s="239"/>
      <c r="C28" s="237"/>
      <c r="D28" s="271"/>
      <c r="E28" s="2"/>
      <c r="F28" s="2"/>
      <c r="J28" s="2"/>
    </row>
    <row r="29" spans="1:26" ht="18" customHeight="1" x14ac:dyDescent="0.25">
      <c r="A29" s="259" t="s">
        <v>77</v>
      </c>
      <c r="B29" s="266"/>
      <c r="C29" s="267"/>
      <c r="D29" s="268">
        <f>SUM(D21:D28)</f>
        <v>-3078.29</v>
      </c>
      <c r="E29" s="2"/>
      <c r="F29" s="2"/>
      <c r="J29" s="2"/>
    </row>
    <row r="30" spans="1:26" ht="18" customHeight="1" x14ac:dyDescent="0.25">
      <c r="A30" s="42"/>
      <c r="B30" s="42"/>
      <c r="C30" s="42"/>
      <c r="D30" s="45"/>
      <c r="E30" s="2"/>
      <c r="F30" s="2"/>
      <c r="J30" s="2"/>
    </row>
    <row r="31" spans="1:26" ht="18" customHeight="1" x14ac:dyDescent="0.25">
      <c r="A31" s="5" t="s">
        <v>80</v>
      </c>
      <c r="B31" s="7"/>
      <c r="C31" s="2"/>
      <c r="D31" s="8"/>
      <c r="E31" s="2"/>
      <c r="F31" s="2"/>
      <c r="J31" s="2"/>
    </row>
    <row r="32" spans="1:26" ht="18" customHeight="1" x14ac:dyDescent="0.25">
      <c r="A32" s="630" t="s">
        <v>36</v>
      </c>
      <c r="B32" s="626"/>
      <c r="C32" s="82">
        <f>D18</f>
        <v>7991.7800000000007</v>
      </c>
      <c r="D32" s="8"/>
      <c r="E32" s="2"/>
      <c r="F32" s="2"/>
      <c r="J32" s="2"/>
    </row>
    <row r="33" spans="1:10" ht="18" customHeight="1" x14ac:dyDescent="0.25">
      <c r="A33" s="631" t="s">
        <v>81</v>
      </c>
      <c r="B33" s="608"/>
      <c r="C33" s="84">
        <f>D29</f>
        <v>-3078.29</v>
      </c>
      <c r="D33" s="8"/>
      <c r="E33" s="2"/>
      <c r="F33" s="2"/>
      <c r="J33" s="2"/>
    </row>
    <row r="34" spans="1:10" ht="18" customHeight="1" x14ac:dyDescent="0.25">
      <c r="A34" s="42"/>
      <c r="B34" s="42"/>
      <c r="C34" s="42"/>
      <c r="D34" s="45"/>
      <c r="E34" s="86"/>
      <c r="F34" s="2"/>
      <c r="J34" s="2"/>
    </row>
    <row r="35" spans="1:10" ht="18" customHeight="1" x14ac:dyDescent="0.25">
      <c r="A35" s="620" t="s">
        <v>377</v>
      </c>
      <c r="B35" s="617"/>
      <c r="C35" s="621"/>
      <c r="D35" s="89">
        <f>C32+C33</f>
        <v>4913.4900000000007</v>
      </c>
      <c r="E35" s="2"/>
      <c r="F35" s="10"/>
      <c r="J35" s="2"/>
    </row>
    <row r="36" spans="1:10" ht="18" customHeight="1" x14ac:dyDescent="0.25">
      <c r="A36" s="42"/>
      <c r="B36" s="42"/>
      <c r="C36" s="42"/>
      <c r="D36" s="45"/>
      <c r="E36" s="45"/>
      <c r="F36" s="2"/>
      <c r="J36" s="2"/>
    </row>
    <row r="37" spans="1:10" ht="18" customHeight="1" x14ac:dyDescent="0.25">
      <c r="A37" s="622" t="s">
        <v>378</v>
      </c>
      <c r="B37" s="617"/>
      <c r="C37" s="621"/>
      <c r="D37" s="89">
        <f>D35</f>
        <v>4913.4900000000007</v>
      </c>
      <c r="E37" s="45"/>
      <c r="F37" s="2"/>
      <c r="J37" s="2"/>
    </row>
    <row r="38" spans="1:10" ht="18" customHeight="1" x14ac:dyDescent="0.25">
      <c r="A38" s="93"/>
      <c r="B38" s="93"/>
      <c r="C38" s="8"/>
      <c r="D38" s="8"/>
      <c r="E38" s="45"/>
      <c r="F38" s="2"/>
      <c r="J38" s="2"/>
    </row>
    <row r="39" spans="1:10" ht="18" customHeight="1" x14ac:dyDescent="0.25">
      <c r="A39" s="619" t="s">
        <v>87</v>
      </c>
      <c r="B39" s="617"/>
      <c r="C39" s="623"/>
      <c r="D39" s="6">
        <f>SUM(D40:D42)</f>
        <v>-589.64</v>
      </c>
      <c r="E39" s="45"/>
      <c r="F39" s="2"/>
      <c r="J39" s="2"/>
    </row>
    <row r="40" spans="1:10" ht="18" customHeight="1" x14ac:dyDescent="0.25">
      <c r="A40" s="65" t="s">
        <v>88</v>
      </c>
      <c r="B40" s="226" t="s">
        <v>379</v>
      </c>
      <c r="C40" s="228" t="s">
        <v>380</v>
      </c>
      <c r="D40" s="248">
        <v>-450</v>
      </c>
      <c r="E40" s="45"/>
      <c r="F40" s="2"/>
      <c r="J40" s="2"/>
    </row>
    <row r="41" spans="1:10" ht="18" customHeight="1" x14ac:dyDescent="0.25">
      <c r="A41" s="65" t="s">
        <v>88</v>
      </c>
      <c r="B41" s="285" t="s">
        <v>381</v>
      </c>
      <c r="C41" s="286" t="s">
        <v>382</v>
      </c>
      <c r="D41" s="76">
        <v>-139.63999999999999</v>
      </c>
      <c r="E41" s="45"/>
      <c r="F41" s="2"/>
      <c r="J41" s="2"/>
    </row>
    <row r="42" spans="1:10" ht="18" customHeight="1" x14ac:dyDescent="0.25">
      <c r="A42" s="238"/>
      <c r="B42" s="239" t="s">
        <v>384</v>
      </c>
      <c r="C42" s="237" t="s">
        <v>280</v>
      </c>
      <c r="D42" s="271" t="s">
        <v>88</v>
      </c>
      <c r="E42" s="45"/>
      <c r="F42" s="2"/>
      <c r="J42" s="2"/>
    </row>
    <row r="43" spans="1:10" ht="18" customHeight="1" x14ac:dyDescent="0.25">
      <c r="A43" s="11"/>
      <c r="B43" s="2"/>
      <c r="C43" s="2"/>
      <c r="D43" s="8"/>
      <c r="E43" s="2"/>
      <c r="F43" s="2"/>
      <c r="J43" s="2"/>
    </row>
    <row r="44" spans="1:10" ht="18" customHeight="1" x14ac:dyDescent="0.25">
      <c r="A44" s="632" t="s">
        <v>92</v>
      </c>
      <c r="B44" s="623"/>
      <c r="C44" s="290"/>
      <c r="D44" s="89">
        <f>D35+D39</f>
        <v>4323.8500000000004</v>
      </c>
      <c r="E44" s="2"/>
      <c r="F44" s="2"/>
      <c r="J44" s="2"/>
    </row>
    <row r="45" spans="1:10" ht="18" customHeight="1" x14ac:dyDescent="0.25">
      <c r="A45" s="5"/>
      <c r="B45" s="1"/>
      <c r="C45" s="2"/>
      <c r="D45" s="8"/>
      <c r="E45" s="2"/>
      <c r="F45" s="2"/>
      <c r="J45" s="2"/>
    </row>
    <row r="46" spans="1:10" ht="18" customHeight="1" x14ac:dyDescent="0.25">
      <c r="A46" s="624" t="s">
        <v>385</v>
      </c>
      <c r="B46" s="617"/>
      <c r="C46" s="623"/>
      <c r="D46" s="104">
        <v>2619.21</v>
      </c>
      <c r="E46" s="2"/>
      <c r="F46" s="2"/>
      <c r="J46" s="2"/>
    </row>
    <row r="47" spans="1:10" ht="18.75" customHeight="1" x14ac:dyDescent="0.25">
      <c r="A47" s="117">
        <v>43125</v>
      </c>
      <c r="B47" s="291" t="s">
        <v>18</v>
      </c>
      <c r="C47" s="114" t="s">
        <v>386</v>
      </c>
      <c r="D47" s="115">
        <v>-225</v>
      </c>
      <c r="E47" s="2"/>
      <c r="F47" s="2"/>
      <c r="J47" s="2"/>
    </row>
    <row r="48" spans="1:10" ht="18" customHeight="1" x14ac:dyDescent="0.25">
      <c r="A48" s="292">
        <v>43125</v>
      </c>
      <c r="B48" s="293" t="s">
        <v>18</v>
      </c>
      <c r="C48" s="273" t="s">
        <v>387</v>
      </c>
      <c r="D48" s="274">
        <v>-139.63999999999999</v>
      </c>
      <c r="E48" s="2"/>
      <c r="F48" s="2"/>
      <c r="J48" s="2"/>
    </row>
    <row r="49" spans="1:26" ht="18" customHeight="1" x14ac:dyDescent="0.25">
      <c r="A49" s="292">
        <v>43132</v>
      </c>
      <c r="B49" s="293" t="s">
        <v>18</v>
      </c>
      <c r="C49" s="273" t="s">
        <v>389</v>
      </c>
      <c r="D49" s="274">
        <v>-247.11</v>
      </c>
      <c r="E49" s="2"/>
      <c r="F49" s="2"/>
      <c r="J49" s="2"/>
    </row>
    <row r="50" spans="1:26" ht="18" customHeight="1" x14ac:dyDescent="0.25">
      <c r="A50" s="292"/>
      <c r="B50" s="293"/>
      <c r="C50" s="273"/>
      <c r="D50" s="274"/>
      <c r="E50" s="2"/>
      <c r="F50" s="2"/>
      <c r="J50" s="2"/>
    </row>
    <row r="51" spans="1:26" ht="18" customHeight="1" x14ac:dyDescent="0.25">
      <c r="A51" s="641" t="s">
        <v>390</v>
      </c>
      <c r="B51" s="607"/>
      <c r="C51" s="608"/>
      <c r="D51" s="295">
        <f>D46+SUM(D47:D49)</f>
        <v>2007.46</v>
      </c>
      <c r="E51" s="2"/>
      <c r="F51" s="2"/>
      <c r="J51" s="2"/>
    </row>
    <row r="52" spans="1:26" ht="18" customHeight="1" x14ac:dyDescent="0.25">
      <c r="A52" s="93"/>
      <c r="B52" s="93"/>
      <c r="C52" s="122"/>
      <c r="D52" s="296"/>
      <c r="E52" s="2"/>
      <c r="F52" s="2"/>
      <c r="J52" s="2"/>
    </row>
    <row r="53" spans="1:26" ht="18" customHeight="1" x14ac:dyDescent="0.25">
      <c r="A53" s="619" t="s">
        <v>393</v>
      </c>
      <c r="B53" s="617"/>
      <c r="C53" s="618"/>
      <c r="D53" s="47">
        <v>817.23</v>
      </c>
      <c r="E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297"/>
      <c r="B54" s="297"/>
      <c r="C54" s="2"/>
      <c r="D54" s="126"/>
      <c r="E54" s="2"/>
      <c r="F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299" t="s">
        <v>396</v>
      </c>
      <c r="B55" s="299"/>
      <c r="C55" s="299"/>
      <c r="D55" s="171"/>
      <c r="E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143">
        <v>43105</v>
      </c>
      <c r="B56" s="144"/>
      <c r="C56" s="144" t="s">
        <v>397</v>
      </c>
      <c r="D56" s="277">
        <v>155.54</v>
      </c>
      <c r="E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278">
        <v>43106</v>
      </c>
      <c r="B57" s="22"/>
      <c r="C57" s="144" t="s">
        <v>398</v>
      </c>
      <c r="D57" s="279">
        <v>155.54</v>
      </c>
      <c r="E57" s="2"/>
      <c r="F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278">
        <v>43106</v>
      </c>
      <c r="B58" s="22"/>
      <c r="C58" s="73" t="s">
        <v>399</v>
      </c>
      <c r="D58" s="279">
        <v>197.02</v>
      </c>
      <c r="E58" s="2"/>
      <c r="F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278">
        <v>43110</v>
      </c>
      <c r="B59" s="22"/>
      <c r="C59" s="73" t="s">
        <v>400</v>
      </c>
      <c r="D59" s="279">
        <v>197.02</v>
      </c>
      <c r="E59" s="2"/>
      <c r="F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278">
        <v>43112</v>
      </c>
      <c r="B60" s="22"/>
      <c r="C60" s="73" t="s">
        <v>401</v>
      </c>
      <c r="D60" s="279">
        <v>17.37</v>
      </c>
      <c r="E60" s="2"/>
      <c r="F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278">
        <v>43112</v>
      </c>
      <c r="B61" s="22"/>
      <c r="C61" s="73" t="s">
        <v>402</v>
      </c>
      <c r="D61" s="279">
        <v>17.37</v>
      </c>
      <c r="E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278">
        <v>43112</v>
      </c>
      <c r="B62" s="22"/>
      <c r="C62" s="73" t="s">
        <v>403</v>
      </c>
      <c r="D62" s="279">
        <v>15</v>
      </c>
      <c r="E62" s="2"/>
      <c r="F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278">
        <v>43112</v>
      </c>
      <c r="B63" s="22"/>
      <c r="C63" s="73" t="s">
        <v>404</v>
      </c>
      <c r="D63" s="279">
        <v>197.02</v>
      </c>
      <c r="E63" s="2"/>
      <c r="F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278">
        <v>43113</v>
      </c>
      <c r="B64" s="22"/>
      <c r="C64" s="73" t="s">
        <v>405</v>
      </c>
      <c r="D64" s="279">
        <v>15</v>
      </c>
      <c r="E64" s="2"/>
      <c r="F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278">
        <v>43114</v>
      </c>
      <c r="B65" s="22"/>
      <c r="C65" s="73" t="s">
        <v>406</v>
      </c>
      <c r="D65" s="279">
        <v>15</v>
      </c>
      <c r="E65" s="2"/>
      <c r="F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278">
        <v>43114</v>
      </c>
      <c r="B66" s="22"/>
      <c r="C66" s="73" t="s">
        <v>407</v>
      </c>
      <c r="D66" s="279">
        <v>15</v>
      </c>
      <c r="E66" s="2"/>
      <c r="F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278">
        <v>43117</v>
      </c>
      <c r="B67" s="22"/>
      <c r="C67" s="73" t="s">
        <v>408</v>
      </c>
      <c r="D67" s="279">
        <v>15</v>
      </c>
      <c r="E67" s="2"/>
      <c r="F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278">
        <v>43117</v>
      </c>
      <c r="B68" s="22"/>
      <c r="C68" s="73" t="s">
        <v>409</v>
      </c>
      <c r="D68" s="279">
        <v>15</v>
      </c>
      <c r="E68" s="2"/>
      <c r="F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278">
        <v>43120</v>
      </c>
      <c r="B69" s="22"/>
      <c r="C69" s="73" t="s">
        <v>410</v>
      </c>
      <c r="D69" s="279">
        <v>40</v>
      </c>
      <c r="E69" s="2"/>
      <c r="F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278">
        <v>43120</v>
      </c>
      <c r="B70" s="22"/>
      <c r="C70" s="73" t="s">
        <v>411</v>
      </c>
      <c r="D70" s="279">
        <v>40</v>
      </c>
      <c r="E70" s="2"/>
      <c r="F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278">
        <v>43120</v>
      </c>
      <c r="B71" s="22"/>
      <c r="C71" s="73" t="s">
        <v>413</v>
      </c>
      <c r="D71" s="279">
        <v>80</v>
      </c>
      <c r="E71" s="2"/>
      <c r="F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278">
        <v>43122</v>
      </c>
      <c r="B72" s="22"/>
      <c r="C72" s="73" t="s">
        <v>415</v>
      </c>
      <c r="D72" s="279">
        <v>15</v>
      </c>
      <c r="E72" s="2"/>
      <c r="F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278">
        <v>43123</v>
      </c>
      <c r="B73" s="22"/>
      <c r="C73" s="73" t="s">
        <v>417</v>
      </c>
      <c r="D73" s="279">
        <v>15</v>
      </c>
      <c r="E73" s="2"/>
      <c r="F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278">
        <v>43124</v>
      </c>
      <c r="B74" s="22"/>
      <c r="C74" s="73" t="s">
        <v>418</v>
      </c>
      <c r="D74" s="279">
        <v>15</v>
      </c>
      <c r="E74" s="2"/>
      <c r="F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278">
        <v>43124</v>
      </c>
      <c r="B75" s="22"/>
      <c r="C75" s="73" t="s">
        <v>419</v>
      </c>
      <c r="D75" s="279">
        <v>15</v>
      </c>
      <c r="E75" s="2"/>
      <c r="F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278">
        <v>43124</v>
      </c>
      <c r="B76" s="22"/>
      <c r="C76" s="73" t="s">
        <v>420</v>
      </c>
      <c r="D76" s="279">
        <v>15</v>
      </c>
      <c r="E76" s="2"/>
      <c r="F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278">
        <v>43124</v>
      </c>
      <c r="B77" s="22"/>
      <c r="C77" s="73" t="s">
        <v>421</v>
      </c>
      <c r="D77" s="279">
        <v>15</v>
      </c>
      <c r="E77" s="2"/>
      <c r="F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278">
        <v>43124</v>
      </c>
      <c r="B78" s="22"/>
      <c r="C78" s="73" t="s">
        <v>422</v>
      </c>
      <c r="D78" s="279">
        <v>190</v>
      </c>
      <c r="E78" s="2"/>
      <c r="F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278">
        <v>43125</v>
      </c>
      <c r="B79" s="22"/>
      <c r="C79" s="73" t="s">
        <v>423</v>
      </c>
      <c r="D79" s="279">
        <v>30</v>
      </c>
      <c r="E79" s="2"/>
      <c r="F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278">
        <v>43125</v>
      </c>
      <c r="B80" s="22"/>
      <c r="C80" s="73" t="s">
        <v>424</v>
      </c>
      <c r="D80" s="279">
        <v>15</v>
      </c>
      <c r="E80" s="2"/>
      <c r="F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278">
        <v>43125</v>
      </c>
      <c r="B81" s="22"/>
      <c r="C81" s="73" t="s">
        <v>425</v>
      </c>
      <c r="D81" s="279">
        <v>15</v>
      </c>
      <c r="E81" s="2"/>
      <c r="F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278">
        <v>43125</v>
      </c>
      <c r="B82" s="22"/>
      <c r="C82" s="73" t="s">
        <v>426</v>
      </c>
      <c r="D82" s="279">
        <v>15</v>
      </c>
      <c r="E82" s="2"/>
      <c r="F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278">
        <v>43125</v>
      </c>
      <c r="B83" s="22"/>
      <c r="C83" s="73" t="s">
        <v>428</v>
      </c>
      <c r="D83" s="279">
        <v>15</v>
      </c>
      <c r="E83" s="2"/>
      <c r="F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278">
        <v>43126</v>
      </c>
      <c r="B84" s="22"/>
      <c r="C84" s="73" t="s">
        <v>429</v>
      </c>
      <c r="D84" s="279">
        <v>15</v>
      </c>
      <c r="E84" s="2"/>
      <c r="F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278">
        <v>43126</v>
      </c>
      <c r="B85" s="22"/>
      <c r="C85" s="73" t="s">
        <v>430</v>
      </c>
      <c r="D85" s="279">
        <v>15</v>
      </c>
      <c r="E85" s="2"/>
      <c r="F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x14ac:dyDescent="0.25">
      <c r="A86" s="278">
        <v>43126</v>
      </c>
      <c r="B86" s="22"/>
      <c r="C86" s="73" t="s">
        <v>431</v>
      </c>
      <c r="D86" s="279">
        <v>30</v>
      </c>
      <c r="E86" s="2"/>
      <c r="F86" s="2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278">
        <v>43126</v>
      </c>
      <c r="B87" s="22"/>
      <c r="C87" s="73" t="s">
        <v>432</v>
      </c>
      <c r="D87" s="279">
        <v>15</v>
      </c>
      <c r="E87" s="2"/>
      <c r="F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278">
        <v>43127</v>
      </c>
      <c r="B88" s="22"/>
      <c r="C88" s="73" t="s">
        <v>433</v>
      </c>
      <c r="D88" s="279">
        <v>30</v>
      </c>
      <c r="E88" s="2"/>
      <c r="F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278">
        <v>43127</v>
      </c>
      <c r="B89" s="22"/>
      <c r="C89" s="73" t="s">
        <v>434</v>
      </c>
      <c r="D89" s="279">
        <v>60</v>
      </c>
      <c r="E89" s="2"/>
      <c r="F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278">
        <v>43128</v>
      </c>
      <c r="B90" s="22"/>
      <c r="C90" s="73" t="s">
        <v>435</v>
      </c>
      <c r="D90" s="279">
        <v>30</v>
      </c>
      <c r="E90" s="2"/>
      <c r="F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278">
        <v>43129</v>
      </c>
      <c r="B91" s="22"/>
      <c r="C91" s="73" t="s">
        <v>436</v>
      </c>
      <c r="D91" s="279">
        <v>40</v>
      </c>
      <c r="E91" s="2"/>
      <c r="F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278">
        <v>43129</v>
      </c>
      <c r="B92" s="22"/>
      <c r="C92" s="73" t="s">
        <v>437</v>
      </c>
      <c r="D92" s="279">
        <v>150</v>
      </c>
      <c r="E92" s="2"/>
      <c r="F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278">
        <v>43129</v>
      </c>
      <c r="B93" s="22"/>
      <c r="C93" s="73" t="s">
        <v>437</v>
      </c>
      <c r="D93" s="279">
        <v>15</v>
      </c>
      <c r="E93" s="2"/>
      <c r="F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278">
        <v>43130</v>
      </c>
      <c r="B94" s="22"/>
      <c r="C94" s="73" t="s">
        <v>438</v>
      </c>
      <c r="D94" s="279">
        <v>15</v>
      </c>
      <c r="E94" s="2"/>
      <c r="F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278">
        <v>43130</v>
      </c>
      <c r="B95" s="22"/>
      <c r="C95" s="73" t="s">
        <v>439</v>
      </c>
      <c r="D95" s="279">
        <v>15</v>
      </c>
      <c r="E95" s="2"/>
      <c r="F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278">
        <v>43131</v>
      </c>
      <c r="B96" s="22"/>
      <c r="C96" s="73" t="s">
        <v>440</v>
      </c>
      <c r="D96" s="279">
        <v>30</v>
      </c>
      <c r="E96" s="2"/>
      <c r="F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278">
        <v>43131</v>
      </c>
      <c r="B97" s="22"/>
      <c r="C97" s="73" t="s">
        <v>441</v>
      </c>
      <c r="D97" s="279">
        <v>15</v>
      </c>
      <c r="E97" s="2"/>
      <c r="F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278">
        <v>43131</v>
      </c>
      <c r="B98" s="22"/>
      <c r="C98" s="73" t="s">
        <v>442</v>
      </c>
      <c r="D98" s="279">
        <v>15</v>
      </c>
      <c r="E98" s="2"/>
      <c r="F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278">
        <v>43131</v>
      </c>
      <c r="B99" s="22"/>
      <c r="C99" s="73" t="s">
        <v>443</v>
      </c>
      <c r="D99" s="279">
        <v>15</v>
      </c>
      <c r="E99" s="2"/>
      <c r="F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25">
      <c r="A100" s="278">
        <v>43131</v>
      </c>
      <c r="B100" s="22"/>
      <c r="C100" s="73" t="s">
        <v>444</v>
      </c>
      <c r="D100" s="279">
        <v>15</v>
      </c>
      <c r="E100" s="2"/>
      <c r="F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25">
      <c r="A101" s="278">
        <v>43132</v>
      </c>
      <c r="B101" s="22"/>
      <c r="C101" s="73" t="s">
        <v>445</v>
      </c>
      <c r="D101" s="279">
        <v>15</v>
      </c>
      <c r="E101" s="2"/>
      <c r="F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x14ac:dyDescent="0.25">
      <c r="A102" s="278">
        <v>43132</v>
      </c>
      <c r="B102" s="22"/>
      <c r="C102" s="73" t="s">
        <v>446</v>
      </c>
      <c r="D102" s="279">
        <v>30</v>
      </c>
      <c r="E102" s="2"/>
      <c r="F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x14ac:dyDescent="0.25">
      <c r="A103" s="278">
        <v>43132</v>
      </c>
      <c r="B103" s="22"/>
      <c r="C103" s="73" t="s">
        <v>446</v>
      </c>
      <c r="D103" s="279">
        <v>15</v>
      </c>
      <c r="E103" s="2"/>
      <c r="F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25">
      <c r="A104" s="278">
        <v>43132</v>
      </c>
      <c r="B104" s="22"/>
      <c r="C104" s="73" t="s">
        <v>446</v>
      </c>
      <c r="D104" s="279">
        <v>15</v>
      </c>
      <c r="E104" s="2"/>
      <c r="F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278"/>
      <c r="B105" s="22"/>
      <c r="C105" s="73"/>
      <c r="D105" s="279"/>
      <c r="E105" s="2"/>
      <c r="F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303"/>
      <c r="B106" s="188"/>
      <c r="C106" s="188"/>
      <c r="D106" s="6">
        <f>SUM(D55:D104)</f>
        <v>2151.88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x14ac:dyDescent="0.25">
      <c r="A107" s="304"/>
      <c r="B107" s="305"/>
      <c r="C107" s="306"/>
      <c r="D107" s="307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x14ac:dyDescent="0.25">
      <c r="A108" s="42"/>
      <c r="B108" s="42"/>
      <c r="C108" s="140"/>
      <c r="D108" s="308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x14ac:dyDescent="0.25">
      <c r="A109" s="9" t="s">
        <v>36</v>
      </c>
      <c r="B109" s="49"/>
      <c r="C109" s="2"/>
      <c r="D109" s="52">
        <f>D53+D106</f>
        <v>2969.11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25">
      <c r="A110" s="9"/>
      <c r="B110" s="49"/>
      <c r="C110" s="2"/>
      <c r="D110" s="8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x14ac:dyDescent="0.25">
      <c r="A111" s="9" t="s">
        <v>38</v>
      </c>
      <c r="B111" s="9"/>
      <c r="C111" s="2"/>
      <c r="D111" s="309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x14ac:dyDescent="0.25">
      <c r="A112" s="143">
        <v>43105</v>
      </c>
      <c r="B112" s="144"/>
      <c r="C112" s="247" t="s">
        <v>447</v>
      </c>
      <c r="D112" s="148">
        <v>-4.8099999999999996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x14ac:dyDescent="0.25">
      <c r="A113" s="278">
        <v>43106</v>
      </c>
      <c r="B113" s="22"/>
      <c r="C113" s="22" t="s">
        <v>447</v>
      </c>
      <c r="D113" s="58">
        <v>-4.8099999999999996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x14ac:dyDescent="0.25">
      <c r="A114" s="278">
        <v>43106</v>
      </c>
      <c r="B114" s="73"/>
      <c r="C114" s="22" t="s">
        <v>447</v>
      </c>
      <c r="D114" s="98">
        <v>-6.01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278">
        <v>43110</v>
      </c>
      <c r="B115" s="73"/>
      <c r="C115" s="22" t="s">
        <v>447</v>
      </c>
      <c r="D115" s="98">
        <v>-6.01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25">
      <c r="A116" s="278">
        <v>43112</v>
      </c>
      <c r="B116" s="73"/>
      <c r="C116" s="22" t="s">
        <v>447</v>
      </c>
      <c r="D116" s="98">
        <v>-0.8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25">
      <c r="A117" s="278">
        <v>43112</v>
      </c>
      <c r="B117" s="73"/>
      <c r="C117" s="22" t="s">
        <v>447</v>
      </c>
      <c r="D117" s="98">
        <v>-0.8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x14ac:dyDescent="0.25">
      <c r="A118" s="278">
        <v>43112</v>
      </c>
      <c r="B118" s="73"/>
      <c r="C118" s="22" t="s">
        <v>447</v>
      </c>
      <c r="D118" s="98">
        <v>-0.74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x14ac:dyDescent="0.25">
      <c r="A119" s="278">
        <v>43112</v>
      </c>
      <c r="B119" s="73"/>
      <c r="C119" s="22" t="s">
        <v>447</v>
      </c>
      <c r="D119" s="98">
        <v>-6.01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x14ac:dyDescent="0.25">
      <c r="A120" s="278">
        <v>43113</v>
      </c>
      <c r="B120" s="73"/>
      <c r="C120" s="22" t="s">
        <v>447</v>
      </c>
      <c r="D120" s="98">
        <v>-0.74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278">
        <v>43114</v>
      </c>
      <c r="B121" s="73"/>
      <c r="C121" s="22" t="s">
        <v>447</v>
      </c>
      <c r="D121" s="98">
        <v>-0.74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x14ac:dyDescent="0.25">
      <c r="A122" s="278">
        <v>43114</v>
      </c>
      <c r="B122" s="73"/>
      <c r="C122" s="22" t="s">
        <v>447</v>
      </c>
      <c r="D122" s="98">
        <v>-0.74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x14ac:dyDescent="0.25">
      <c r="A123" s="278">
        <v>43117</v>
      </c>
      <c r="B123" s="73"/>
      <c r="C123" s="22" t="s">
        <v>447</v>
      </c>
      <c r="D123" s="98">
        <v>-0.74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278">
        <v>43117</v>
      </c>
      <c r="B124" s="73"/>
      <c r="C124" s="22" t="s">
        <v>447</v>
      </c>
      <c r="D124" s="98">
        <v>-0.74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x14ac:dyDescent="0.25">
      <c r="A125" s="278">
        <v>43122</v>
      </c>
      <c r="B125" s="73"/>
      <c r="C125" s="22" t="s">
        <v>447</v>
      </c>
      <c r="D125" s="98">
        <v>-0.74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278">
        <v>43123</v>
      </c>
      <c r="B126" s="73"/>
      <c r="C126" s="22" t="s">
        <v>447</v>
      </c>
      <c r="D126" s="98">
        <v>-0.74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278">
        <v>43124</v>
      </c>
      <c r="B127" s="73"/>
      <c r="C127" s="22" t="s">
        <v>447</v>
      </c>
      <c r="D127" s="98">
        <v>-0.74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278">
        <v>43124</v>
      </c>
      <c r="B128" s="73"/>
      <c r="C128" s="22" t="s">
        <v>447</v>
      </c>
      <c r="D128" s="98">
        <v>-0.74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278">
        <v>43124</v>
      </c>
      <c r="B129" s="73"/>
      <c r="C129" s="22" t="s">
        <v>447</v>
      </c>
      <c r="D129" s="98">
        <v>-0.74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25">
      <c r="A130" s="278">
        <v>43124</v>
      </c>
      <c r="B130" s="73"/>
      <c r="C130" s="22" t="s">
        <v>447</v>
      </c>
      <c r="D130" s="98">
        <v>-0.74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x14ac:dyDescent="0.25">
      <c r="A131" s="278">
        <v>43124</v>
      </c>
      <c r="B131" s="73"/>
      <c r="C131" s="22" t="s">
        <v>447</v>
      </c>
      <c r="D131" s="98">
        <v>-5.81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278">
        <v>43124</v>
      </c>
      <c r="B132" s="73" t="s">
        <v>18</v>
      </c>
      <c r="C132" s="22" t="s">
        <v>448</v>
      </c>
      <c r="D132" s="98">
        <v>-160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25">
      <c r="A133" s="278">
        <v>43125</v>
      </c>
      <c r="B133" s="73"/>
      <c r="C133" s="22" t="s">
        <v>447</v>
      </c>
      <c r="D133" s="98">
        <v>-1.17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278">
        <v>43125</v>
      </c>
      <c r="B134" s="73"/>
      <c r="C134" s="22" t="s">
        <v>447</v>
      </c>
      <c r="D134" s="98">
        <v>-0.74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25">
      <c r="A135" s="278">
        <v>43125</v>
      </c>
      <c r="B135" s="73"/>
      <c r="C135" s="22" t="s">
        <v>447</v>
      </c>
      <c r="D135" s="98">
        <v>-0.74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25">
      <c r="A136" s="278">
        <v>43125</v>
      </c>
      <c r="B136" s="73"/>
      <c r="C136" s="22" t="s">
        <v>447</v>
      </c>
      <c r="D136" s="98">
        <v>-0.74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278">
        <v>43125</v>
      </c>
      <c r="B137" s="73"/>
      <c r="C137" s="22" t="s">
        <v>447</v>
      </c>
      <c r="D137" s="98">
        <v>-0.74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25">
      <c r="A138" s="278">
        <v>43126</v>
      </c>
      <c r="B138" s="73"/>
      <c r="C138" s="22" t="s">
        <v>447</v>
      </c>
      <c r="D138" s="98">
        <v>-0.74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278">
        <v>43126</v>
      </c>
      <c r="B139" s="73"/>
      <c r="C139" s="22" t="s">
        <v>447</v>
      </c>
      <c r="D139" s="98">
        <v>-0.74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278">
        <v>43126</v>
      </c>
      <c r="B140" s="73"/>
      <c r="C140" s="22" t="s">
        <v>447</v>
      </c>
      <c r="D140" s="98">
        <v>-1.17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x14ac:dyDescent="0.25">
      <c r="A141" s="278">
        <v>43126</v>
      </c>
      <c r="B141" s="73"/>
      <c r="C141" s="22" t="s">
        <v>447</v>
      </c>
      <c r="D141" s="98">
        <v>-0.74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278">
        <v>43127</v>
      </c>
      <c r="B142" s="73"/>
      <c r="C142" s="22" t="s">
        <v>447</v>
      </c>
      <c r="D142" s="98">
        <v>-1.17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25">
      <c r="A143" s="278">
        <v>43127</v>
      </c>
      <c r="B143" s="73"/>
      <c r="C143" s="22" t="s">
        <v>447</v>
      </c>
      <c r="D143" s="98">
        <v>-2.04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5">
      <c r="A144" s="278">
        <v>43128</v>
      </c>
      <c r="B144" s="73"/>
      <c r="C144" s="22" t="s">
        <v>447</v>
      </c>
      <c r="D144" s="98">
        <v>-1.17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5">
      <c r="A145" s="278">
        <v>43129</v>
      </c>
      <c r="B145" s="73"/>
      <c r="C145" s="22" t="s">
        <v>447</v>
      </c>
      <c r="D145" s="98">
        <v>-4.6500000000000004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x14ac:dyDescent="0.25">
      <c r="A146" s="278">
        <v>43129</v>
      </c>
      <c r="B146" s="73"/>
      <c r="C146" s="22" t="s">
        <v>447</v>
      </c>
      <c r="D146" s="98">
        <v>-0.74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25">
      <c r="A147" s="278">
        <v>43129</v>
      </c>
      <c r="B147" s="73" t="s">
        <v>18</v>
      </c>
      <c r="C147" s="22" t="s">
        <v>449</v>
      </c>
      <c r="D147" s="98">
        <v>-636.97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25">
      <c r="A148" s="278">
        <v>43130</v>
      </c>
      <c r="B148" s="73"/>
      <c r="C148" s="22" t="s">
        <v>447</v>
      </c>
      <c r="D148" s="98">
        <v>-0.74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25">
      <c r="A149" s="278">
        <v>43130</v>
      </c>
      <c r="B149" s="73"/>
      <c r="C149" s="22" t="s">
        <v>447</v>
      </c>
      <c r="D149" s="98">
        <v>-0.74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278">
        <v>43131</v>
      </c>
      <c r="B150" s="73"/>
      <c r="C150" s="22" t="s">
        <v>447</v>
      </c>
      <c r="D150" s="98">
        <v>-1.17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278">
        <v>43131</v>
      </c>
      <c r="B151" s="73"/>
      <c r="C151" s="22" t="s">
        <v>447</v>
      </c>
      <c r="D151" s="98">
        <v>-0.74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278">
        <v>43131</v>
      </c>
      <c r="B152" s="73"/>
      <c r="C152" s="22" t="s">
        <v>447</v>
      </c>
      <c r="D152" s="98">
        <v>-0.74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278">
        <v>43131</v>
      </c>
      <c r="B153" s="73"/>
      <c r="C153" s="22" t="s">
        <v>447</v>
      </c>
      <c r="D153" s="98">
        <v>-0.74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278">
        <v>43131</v>
      </c>
      <c r="B154" s="73"/>
      <c r="C154" s="22" t="s">
        <v>447</v>
      </c>
      <c r="D154" s="98">
        <v>-0.74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278">
        <v>43132</v>
      </c>
      <c r="B155" s="73"/>
      <c r="C155" s="22" t="s">
        <v>447</v>
      </c>
      <c r="D155" s="98">
        <v>-0.74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25">
      <c r="A156" s="278">
        <v>43132</v>
      </c>
      <c r="B156" s="73"/>
      <c r="C156" s="22" t="s">
        <v>447</v>
      </c>
      <c r="D156" s="98">
        <v>-1.17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25">
      <c r="A157" s="278">
        <v>43132</v>
      </c>
      <c r="B157" s="73"/>
      <c r="C157" s="22" t="s">
        <v>447</v>
      </c>
      <c r="D157" s="98">
        <v>-0.74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278">
        <v>43132</v>
      </c>
      <c r="B158" s="73"/>
      <c r="C158" s="22" t="s">
        <v>447</v>
      </c>
      <c r="D158" s="98">
        <v>-0.74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278"/>
      <c r="B159" s="73"/>
      <c r="C159" s="22"/>
      <c r="D159" s="98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310" t="s">
        <v>77</v>
      </c>
      <c r="B160" s="239"/>
      <c r="C160" s="237"/>
      <c r="D160" s="152">
        <f>SUM(D111:D159)</f>
        <v>-867.2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311"/>
      <c r="B161" s="312"/>
      <c r="C161" s="306"/>
      <c r="D161" s="307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 x14ac:dyDescent="0.25">
      <c r="A162" s="5"/>
      <c r="B162" s="7"/>
      <c r="C162" s="2"/>
      <c r="D162" s="8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 x14ac:dyDescent="0.25">
      <c r="A163" s="5" t="s">
        <v>80</v>
      </c>
      <c r="B163" s="7"/>
      <c r="C163" s="2"/>
      <c r="D163" s="8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 x14ac:dyDescent="0.25">
      <c r="A164" s="630" t="s">
        <v>36</v>
      </c>
      <c r="B164" s="626"/>
      <c r="C164" s="82">
        <f>D109</f>
        <v>2969.11</v>
      </c>
      <c r="D164" s="8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 x14ac:dyDescent="0.25">
      <c r="A165" s="631" t="s">
        <v>81</v>
      </c>
      <c r="B165" s="608"/>
      <c r="C165" s="84">
        <f>D160</f>
        <v>-867.2</v>
      </c>
      <c r="D165" s="4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25">
      <c r="A166" s="42"/>
      <c r="B166" s="42"/>
      <c r="C166" s="4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 x14ac:dyDescent="0.25">
      <c r="A167" s="627" t="s">
        <v>450</v>
      </c>
      <c r="B167" s="604"/>
      <c r="C167" s="628"/>
      <c r="D167" s="6">
        <f>C164+C165</f>
        <v>2101.91</v>
      </c>
      <c r="E167" s="2"/>
      <c r="F167" s="2"/>
      <c r="J167" s="2"/>
    </row>
    <row r="168" spans="1:26" ht="18" customHeight="1" x14ac:dyDescent="0.25">
      <c r="A168" s="42"/>
      <c r="B168" s="42"/>
      <c r="C168" s="140"/>
      <c r="D168" s="86"/>
      <c r="E168" s="2"/>
      <c r="F168" s="2"/>
      <c r="J168" s="2"/>
    </row>
    <row r="169" spans="1:26" ht="18" customHeight="1" x14ac:dyDescent="0.25">
      <c r="A169" s="86" t="s">
        <v>163</v>
      </c>
      <c r="B169" s="86"/>
      <c r="C169" s="86"/>
      <c r="D169" s="8"/>
      <c r="E169" s="2"/>
      <c r="F169" s="2"/>
      <c r="J169" s="2"/>
    </row>
    <row r="170" spans="1:26" ht="18" customHeight="1" x14ac:dyDescent="0.25">
      <c r="A170" s="5"/>
      <c r="B170" s="7"/>
      <c r="C170" s="188"/>
      <c r="D170" s="45"/>
      <c r="E170" s="2"/>
      <c r="F170" s="2"/>
      <c r="J170" s="2"/>
    </row>
    <row r="171" spans="1:26" ht="18" customHeight="1" x14ac:dyDescent="0.25">
      <c r="A171" s="161" t="s">
        <v>164</v>
      </c>
      <c r="B171" s="162" t="s">
        <v>166</v>
      </c>
      <c r="C171" s="144"/>
      <c r="D171" s="40">
        <f>D37</f>
        <v>4913.4900000000007</v>
      </c>
      <c r="E171" s="2"/>
      <c r="F171" s="2"/>
      <c r="I171" s="21"/>
      <c r="J171" s="2"/>
    </row>
    <row r="172" spans="1:26" ht="18" customHeight="1" x14ac:dyDescent="0.25">
      <c r="A172" s="165" t="s">
        <v>167</v>
      </c>
      <c r="B172" s="167" t="s">
        <v>170</v>
      </c>
      <c r="C172" s="22"/>
      <c r="D172" s="169">
        <f>D167</f>
        <v>2101.91</v>
      </c>
      <c r="E172" s="265"/>
      <c r="F172" s="2"/>
      <c r="J172" s="2"/>
    </row>
    <row r="173" spans="1:26" ht="18" customHeight="1" x14ac:dyDescent="0.25">
      <c r="A173" s="165" t="s">
        <v>172</v>
      </c>
      <c r="B173" s="167" t="s">
        <v>173</v>
      </c>
      <c r="C173" s="22"/>
      <c r="D173" s="169">
        <v>0.42</v>
      </c>
      <c r="E173" s="2"/>
      <c r="F173" s="2"/>
      <c r="J173" s="2"/>
    </row>
    <row r="174" spans="1:26" ht="18" customHeight="1" x14ac:dyDescent="0.25">
      <c r="A174" s="165" t="s">
        <v>174</v>
      </c>
      <c r="B174" s="167" t="s">
        <v>173</v>
      </c>
      <c r="C174" s="22"/>
      <c r="D174" s="176">
        <v>1706.09</v>
      </c>
      <c r="E174" s="2"/>
      <c r="F174" s="2"/>
      <c r="J174" s="2"/>
    </row>
    <row r="175" spans="1:26" ht="18" customHeight="1" x14ac:dyDescent="0.25">
      <c r="A175" s="173" t="s">
        <v>175</v>
      </c>
      <c r="B175" s="174" t="s">
        <v>173</v>
      </c>
      <c r="C175" s="73"/>
      <c r="D175" s="176">
        <f>D51</f>
        <v>2007.46</v>
      </c>
      <c r="E175" s="2"/>
      <c r="F175" s="2"/>
      <c r="J175" s="2"/>
    </row>
    <row r="176" spans="1:26" ht="18" customHeight="1" x14ac:dyDescent="0.25">
      <c r="A176" s="177" t="s">
        <v>176</v>
      </c>
      <c r="B176" s="178" t="s">
        <v>173</v>
      </c>
      <c r="C176" s="242"/>
      <c r="D176" s="189">
        <v>2070.4699999999998</v>
      </c>
      <c r="E176" s="2"/>
      <c r="F176" s="2"/>
      <c r="J176" s="2"/>
    </row>
    <row r="177" spans="1:10" ht="18" customHeight="1" x14ac:dyDescent="0.25">
      <c r="A177" s="632" t="s">
        <v>178</v>
      </c>
      <c r="B177" s="623"/>
      <c r="C177" s="313"/>
      <c r="D177" s="189">
        <f>SUM(D171:D176)</f>
        <v>12799.839999999998</v>
      </c>
      <c r="E177" s="2"/>
      <c r="F177" s="2"/>
      <c r="J177" s="2"/>
    </row>
    <row r="178" spans="1:10" ht="18" customHeight="1" x14ac:dyDescent="0.25">
      <c r="E178" s="2"/>
      <c r="F178" s="2"/>
      <c r="J178" s="2"/>
    </row>
    <row r="179" spans="1:10" ht="18" customHeight="1" x14ac:dyDescent="0.25">
      <c r="E179" s="2"/>
      <c r="F179" s="2"/>
      <c r="J179" s="2"/>
    </row>
    <row r="180" spans="1:10" ht="18" customHeight="1" x14ac:dyDescent="0.25">
      <c r="E180" s="2"/>
      <c r="F180" s="2"/>
      <c r="J180" s="2"/>
    </row>
    <row r="181" spans="1:10" ht="18" customHeight="1" x14ac:dyDescent="0.25">
      <c r="D181" s="86"/>
      <c r="E181" s="2"/>
      <c r="F181" s="2"/>
      <c r="J181" s="2"/>
    </row>
    <row r="182" spans="1:10" ht="18" customHeight="1" x14ac:dyDescent="0.25">
      <c r="B182" s="86"/>
      <c r="C182" s="86"/>
      <c r="D182" s="2"/>
      <c r="E182" s="2"/>
      <c r="F182" s="2"/>
      <c r="J182" s="2"/>
    </row>
    <row r="183" spans="1:10" ht="18" customHeight="1" x14ac:dyDescent="0.25">
      <c r="B183" s="5"/>
      <c r="C183" s="7"/>
      <c r="D183" s="2"/>
      <c r="E183" s="2"/>
      <c r="F183" s="2"/>
      <c r="J183" s="2"/>
    </row>
    <row r="184" spans="1:10" ht="18" customHeight="1" x14ac:dyDescent="0.25">
      <c r="B184" s="5"/>
      <c r="C184" s="11"/>
      <c r="D184" s="2"/>
      <c r="E184" s="2"/>
      <c r="F184" s="2"/>
      <c r="J184" s="2"/>
    </row>
    <row r="185" spans="1:10" ht="18" customHeight="1" x14ac:dyDescent="0.25">
      <c r="B185" s="5"/>
      <c r="C185" s="2"/>
      <c r="D185" s="2"/>
      <c r="E185" s="2"/>
      <c r="F185" s="2"/>
      <c r="J185" s="2"/>
    </row>
    <row r="186" spans="1:10" ht="18" customHeight="1" x14ac:dyDescent="0.25">
      <c r="B186" s="5"/>
      <c r="C186" s="2"/>
      <c r="D186" s="2"/>
      <c r="E186" s="2"/>
      <c r="F186" s="2"/>
      <c r="J186" s="2"/>
    </row>
    <row r="187" spans="1:10" ht="18" customHeight="1" x14ac:dyDescent="0.25">
      <c r="B187" s="5"/>
      <c r="C187" s="2"/>
      <c r="D187" s="2"/>
      <c r="E187" s="2"/>
      <c r="F187" s="2"/>
      <c r="J187" s="2"/>
    </row>
    <row r="188" spans="1:10" ht="18" customHeight="1" x14ac:dyDescent="0.25">
      <c r="B188" s="5"/>
      <c r="C188" s="2"/>
      <c r="D188" s="192"/>
      <c r="E188" s="2"/>
      <c r="F188" s="2"/>
      <c r="J188" s="2"/>
    </row>
    <row r="189" spans="1:10" ht="18" customHeight="1" x14ac:dyDescent="0.25">
      <c r="B189" s="5"/>
      <c r="C189" s="2"/>
      <c r="D189" s="2"/>
      <c r="E189" s="2"/>
      <c r="F189" s="2"/>
      <c r="J189" s="2"/>
    </row>
    <row r="190" spans="1:10" ht="18" customHeight="1" x14ac:dyDescent="0.25">
      <c r="B190" s="609"/>
      <c r="C190" s="610"/>
      <c r="E190" s="2"/>
      <c r="F190" s="2"/>
      <c r="J190" s="2"/>
    </row>
    <row r="191" spans="1:10" ht="18" customHeight="1" x14ac:dyDescent="0.25">
      <c r="E191" s="2"/>
      <c r="F191" s="2"/>
      <c r="J191" s="2"/>
    </row>
    <row r="192" spans="1:10" ht="18" customHeight="1" x14ac:dyDescent="0.25">
      <c r="E192" s="2"/>
      <c r="F192" s="2"/>
      <c r="J192" s="2"/>
    </row>
    <row r="193" spans="5:10" ht="18" customHeight="1" x14ac:dyDescent="0.25">
      <c r="E193" s="2"/>
      <c r="F193" s="2"/>
      <c r="J193" s="2"/>
    </row>
    <row r="194" spans="5:10" ht="18" customHeight="1" x14ac:dyDescent="0.25">
      <c r="E194" s="2"/>
      <c r="F194" s="2"/>
      <c r="J194" s="2"/>
    </row>
    <row r="195" spans="5:10" ht="18" customHeight="1" x14ac:dyDescent="0.25">
      <c r="E195" s="2"/>
      <c r="F195" s="2"/>
      <c r="J195" s="2"/>
    </row>
    <row r="196" spans="5:10" ht="18" customHeight="1" x14ac:dyDescent="0.25">
      <c r="E196" s="2"/>
      <c r="F196" s="2"/>
      <c r="J196" s="2"/>
    </row>
    <row r="197" spans="5:10" ht="18" customHeight="1" x14ac:dyDescent="0.25">
      <c r="E197" s="2"/>
      <c r="F197" s="2"/>
      <c r="J197" s="2"/>
    </row>
    <row r="198" spans="5:10" ht="18" customHeight="1" x14ac:dyDescent="0.25">
      <c r="E198" s="2"/>
      <c r="F198" s="2"/>
      <c r="J198" s="2"/>
    </row>
    <row r="199" spans="5:10" ht="18" customHeight="1" x14ac:dyDescent="0.25">
      <c r="E199" s="2"/>
      <c r="F199" s="2"/>
      <c r="J199" s="2"/>
    </row>
    <row r="200" spans="5:10" ht="18" customHeight="1" x14ac:dyDescent="0.25">
      <c r="E200" s="2"/>
      <c r="F200" s="2"/>
      <c r="J200" s="2"/>
    </row>
    <row r="201" spans="5:10" ht="18" customHeight="1" x14ac:dyDescent="0.25">
      <c r="E201" s="2"/>
      <c r="F201" s="2"/>
      <c r="J201" s="2"/>
    </row>
    <row r="202" spans="5:10" ht="18" customHeight="1" x14ac:dyDescent="0.25">
      <c r="E202" s="2"/>
      <c r="F202" s="2"/>
      <c r="J202" s="2"/>
    </row>
    <row r="203" spans="5:10" ht="18" customHeight="1" x14ac:dyDescent="0.25">
      <c r="E203" s="2"/>
      <c r="F203" s="2"/>
      <c r="J203" s="2"/>
    </row>
    <row r="204" spans="5:10" ht="18" customHeight="1" x14ac:dyDescent="0.25">
      <c r="E204" s="2"/>
      <c r="F204" s="2"/>
      <c r="J204" s="2"/>
    </row>
    <row r="205" spans="5:10" ht="18" customHeight="1" x14ac:dyDescent="0.25">
      <c r="E205" s="2"/>
      <c r="F205" s="2"/>
      <c r="J205" s="2"/>
    </row>
    <row r="206" spans="5:10" ht="18" customHeight="1" x14ac:dyDescent="0.25">
      <c r="E206" s="2"/>
      <c r="F206" s="2"/>
      <c r="J206" s="2"/>
    </row>
    <row r="207" spans="5:10" ht="18" customHeight="1" x14ac:dyDescent="0.25">
      <c r="E207" s="2"/>
      <c r="F207" s="2"/>
      <c r="J207" s="2"/>
    </row>
    <row r="208" spans="5:10" ht="18" customHeight="1" x14ac:dyDescent="0.25">
      <c r="E208" s="2"/>
      <c r="F208" s="2"/>
      <c r="J208" s="2"/>
    </row>
    <row r="209" spans="5:10" ht="18" customHeight="1" x14ac:dyDescent="0.25">
      <c r="E209" s="2"/>
      <c r="F209" s="2"/>
      <c r="J209" s="2"/>
    </row>
    <row r="210" spans="5:10" ht="18" customHeight="1" x14ac:dyDescent="0.25">
      <c r="E210" s="2"/>
      <c r="F210" s="2"/>
      <c r="J210" s="2"/>
    </row>
    <row r="211" spans="5:10" ht="18" customHeight="1" x14ac:dyDescent="0.25">
      <c r="E211" s="2"/>
      <c r="F211" s="2"/>
      <c r="J211" s="2"/>
    </row>
    <row r="212" spans="5:10" ht="18" customHeight="1" x14ac:dyDescent="0.25">
      <c r="E212" s="2"/>
      <c r="F212" s="2"/>
      <c r="J212" s="2"/>
    </row>
    <row r="213" spans="5:10" ht="18" customHeight="1" x14ac:dyDescent="0.25">
      <c r="E213" s="2"/>
      <c r="F213" s="2"/>
      <c r="J213" s="2"/>
    </row>
    <row r="214" spans="5:10" ht="18" customHeight="1" x14ac:dyDescent="0.25">
      <c r="E214" s="2"/>
      <c r="F214" s="2"/>
      <c r="J214" s="2"/>
    </row>
    <row r="215" spans="5:10" ht="18" customHeight="1" x14ac:dyDescent="0.25">
      <c r="E215" s="2"/>
      <c r="F215" s="2"/>
      <c r="J215" s="2"/>
    </row>
    <row r="216" spans="5:10" ht="18" customHeight="1" x14ac:dyDescent="0.25">
      <c r="E216" s="2"/>
      <c r="F216" s="2"/>
      <c r="J216" s="2"/>
    </row>
    <row r="217" spans="5:10" ht="18" customHeight="1" x14ac:dyDescent="0.25">
      <c r="E217" s="2"/>
      <c r="F217" s="2"/>
      <c r="J217" s="2"/>
    </row>
    <row r="218" spans="5:10" ht="18" customHeight="1" x14ac:dyDescent="0.25">
      <c r="E218" s="2"/>
      <c r="F218" s="2"/>
      <c r="J218" s="2"/>
    </row>
    <row r="219" spans="5:10" ht="18" customHeight="1" x14ac:dyDescent="0.25">
      <c r="E219" s="2"/>
      <c r="F219" s="2"/>
      <c r="J219" s="2"/>
    </row>
    <row r="220" spans="5:10" ht="18" customHeight="1" x14ac:dyDescent="0.25">
      <c r="E220" s="2"/>
      <c r="F220" s="2"/>
      <c r="J220" s="2"/>
    </row>
    <row r="221" spans="5:10" ht="18" customHeight="1" x14ac:dyDescent="0.25">
      <c r="E221" s="2"/>
      <c r="F221" s="2"/>
      <c r="J221" s="2"/>
    </row>
    <row r="222" spans="5:10" ht="18" customHeight="1" x14ac:dyDescent="0.25">
      <c r="E222" s="2"/>
      <c r="F222" s="2"/>
      <c r="J222" s="2"/>
    </row>
    <row r="223" spans="5:10" ht="18" customHeight="1" x14ac:dyDescent="0.25">
      <c r="E223" s="2"/>
      <c r="F223" s="2"/>
      <c r="J223" s="2"/>
    </row>
    <row r="224" spans="5:10" ht="18" customHeight="1" x14ac:dyDescent="0.25">
      <c r="E224" s="2"/>
      <c r="F224" s="2"/>
      <c r="J224" s="2"/>
    </row>
    <row r="225" spans="5:10" ht="18" customHeight="1" x14ac:dyDescent="0.25">
      <c r="E225" s="2"/>
      <c r="F225" s="2"/>
      <c r="J225" s="2"/>
    </row>
    <row r="226" spans="5:10" ht="18" customHeight="1" x14ac:dyDescent="0.25">
      <c r="E226" s="2"/>
      <c r="F226" s="2"/>
      <c r="J226" s="2"/>
    </row>
    <row r="227" spans="5:10" ht="18" customHeight="1" x14ac:dyDescent="0.25">
      <c r="E227" s="2"/>
      <c r="F227" s="2"/>
      <c r="J227" s="2"/>
    </row>
    <row r="228" spans="5:10" ht="18" customHeight="1" x14ac:dyDescent="0.25">
      <c r="E228" s="2"/>
      <c r="F228" s="2"/>
      <c r="J228" s="2"/>
    </row>
    <row r="229" spans="5:10" ht="18" customHeight="1" x14ac:dyDescent="0.25">
      <c r="E229" s="2"/>
      <c r="F229" s="2"/>
      <c r="J229" s="2"/>
    </row>
    <row r="230" spans="5:10" ht="18" customHeight="1" x14ac:dyDescent="0.25">
      <c r="E230" s="2"/>
      <c r="F230" s="2"/>
      <c r="J230" s="2"/>
    </row>
    <row r="231" spans="5:10" ht="18" customHeight="1" x14ac:dyDescent="0.25">
      <c r="E231" s="2"/>
      <c r="F231" s="2"/>
      <c r="J231" s="2"/>
    </row>
    <row r="232" spans="5:10" ht="18" customHeight="1" x14ac:dyDescent="0.25">
      <c r="E232" s="2"/>
      <c r="F232" s="2"/>
      <c r="J232" s="2"/>
    </row>
    <row r="233" spans="5:10" ht="18" customHeight="1" x14ac:dyDescent="0.25">
      <c r="E233" s="2"/>
      <c r="F233" s="2"/>
      <c r="J233" s="2"/>
    </row>
    <row r="234" spans="5:10" ht="18" customHeight="1" x14ac:dyDescent="0.25">
      <c r="E234" s="2"/>
      <c r="F234" s="2"/>
      <c r="J234" s="2"/>
    </row>
    <row r="235" spans="5:10" ht="18" customHeight="1" x14ac:dyDescent="0.25">
      <c r="E235" s="2"/>
      <c r="F235" s="2"/>
      <c r="J235" s="2"/>
    </row>
    <row r="236" spans="5:10" ht="18" customHeight="1" x14ac:dyDescent="0.25">
      <c r="E236" s="2"/>
      <c r="F236" s="2"/>
      <c r="J236" s="2"/>
    </row>
    <row r="237" spans="5:10" ht="18" customHeight="1" x14ac:dyDescent="0.25">
      <c r="E237" s="2"/>
      <c r="F237" s="2"/>
      <c r="J237" s="2"/>
    </row>
    <row r="238" spans="5:10" ht="18" customHeight="1" x14ac:dyDescent="0.25">
      <c r="E238" s="2"/>
      <c r="F238" s="2"/>
      <c r="J238" s="2"/>
    </row>
    <row r="239" spans="5:10" ht="18" customHeight="1" x14ac:dyDescent="0.25">
      <c r="E239" s="2"/>
      <c r="F239" s="2"/>
      <c r="J239" s="2"/>
    </row>
    <row r="240" spans="5:10" ht="18" customHeight="1" x14ac:dyDescent="0.25">
      <c r="E240" s="2"/>
      <c r="F240" s="2"/>
      <c r="J240" s="2"/>
    </row>
    <row r="241" spans="5:10" ht="18" customHeight="1" x14ac:dyDescent="0.25">
      <c r="E241" s="2"/>
      <c r="F241" s="2"/>
      <c r="J241" s="2"/>
    </row>
    <row r="242" spans="5:10" ht="18" customHeight="1" x14ac:dyDescent="0.25">
      <c r="E242" s="2"/>
      <c r="F242" s="2"/>
      <c r="J242" s="2"/>
    </row>
    <row r="243" spans="5:10" ht="18" customHeight="1" x14ac:dyDescent="0.25">
      <c r="E243" s="2"/>
      <c r="F243" s="2"/>
      <c r="J243" s="2"/>
    </row>
    <row r="244" spans="5:10" ht="18" customHeight="1" x14ac:dyDescent="0.25">
      <c r="E244" s="2"/>
      <c r="F244" s="2"/>
      <c r="J244" s="2"/>
    </row>
    <row r="245" spans="5:10" ht="18" customHeight="1" x14ac:dyDescent="0.25">
      <c r="E245" s="2"/>
      <c r="F245" s="2"/>
      <c r="J245" s="2"/>
    </row>
    <row r="246" spans="5:10" ht="18" customHeight="1" x14ac:dyDescent="0.25">
      <c r="E246" s="2"/>
      <c r="F246" s="2"/>
      <c r="J246" s="2"/>
    </row>
    <row r="247" spans="5:10" ht="18" customHeight="1" x14ac:dyDescent="0.25">
      <c r="E247" s="2"/>
      <c r="F247" s="2"/>
      <c r="J247" s="2"/>
    </row>
    <row r="248" spans="5:10" ht="18" customHeight="1" x14ac:dyDescent="0.25">
      <c r="E248" s="2"/>
      <c r="F248" s="2"/>
      <c r="J248" s="2"/>
    </row>
    <row r="249" spans="5:10" ht="18" customHeight="1" x14ac:dyDescent="0.25">
      <c r="E249" s="2"/>
      <c r="F249" s="2"/>
      <c r="J249" s="2"/>
    </row>
    <row r="250" spans="5:10" ht="18" customHeight="1" x14ac:dyDescent="0.25">
      <c r="E250" s="2"/>
      <c r="F250" s="2"/>
      <c r="J250" s="2"/>
    </row>
    <row r="251" spans="5:10" ht="18" customHeight="1" x14ac:dyDescent="0.25">
      <c r="E251" s="2"/>
      <c r="F251" s="2"/>
      <c r="J251" s="2"/>
    </row>
    <row r="252" spans="5:10" ht="18" customHeight="1" x14ac:dyDescent="0.25">
      <c r="E252" s="2"/>
      <c r="F252" s="2"/>
      <c r="J252" s="2"/>
    </row>
    <row r="253" spans="5:10" ht="18" customHeight="1" x14ac:dyDescent="0.25">
      <c r="E253" s="2"/>
      <c r="F253" s="2"/>
      <c r="J253" s="2"/>
    </row>
    <row r="254" spans="5:10" ht="18" customHeight="1" x14ac:dyDescent="0.25">
      <c r="E254" s="2"/>
      <c r="F254" s="2"/>
      <c r="J254" s="2"/>
    </row>
    <row r="255" spans="5:10" ht="18" customHeight="1" x14ac:dyDescent="0.25">
      <c r="E255" s="2"/>
      <c r="F255" s="2"/>
      <c r="J255" s="2"/>
    </row>
    <row r="256" spans="5:10" ht="18" customHeight="1" x14ac:dyDescent="0.25">
      <c r="E256" s="2"/>
      <c r="F256" s="2"/>
      <c r="J256" s="2"/>
    </row>
    <row r="257" spans="5:10" ht="18" customHeight="1" x14ac:dyDescent="0.25">
      <c r="E257" s="2"/>
      <c r="F257" s="2"/>
      <c r="J257" s="2"/>
    </row>
    <row r="258" spans="5:10" ht="18" customHeight="1" x14ac:dyDescent="0.25">
      <c r="E258" s="2"/>
      <c r="F258" s="2"/>
      <c r="J258" s="2"/>
    </row>
    <row r="259" spans="5:10" ht="18" customHeight="1" x14ac:dyDescent="0.25">
      <c r="E259" s="2"/>
      <c r="F259" s="2"/>
      <c r="J259" s="2"/>
    </row>
    <row r="260" spans="5:10" ht="18" customHeight="1" x14ac:dyDescent="0.25">
      <c r="E260" s="2"/>
      <c r="F260" s="2"/>
      <c r="J260" s="2"/>
    </row>
    <row r="261" spans="5:10" ht="18" customHeight="1" x14ac:dyDescent="0.25">
      <c r="E261" s="2"/>
      <c r="F261" s="2"/>
      <c r="J261" s="2"/>
    </row>
    <row r="262" spans="5:10" ht="18" customHeight="1" x14ac:dyDescent="0.25">
      <c r="E262" s="2"/>
      <c r="F262" s="2"/>
      <c r="J262" s="2"/>
    </row>
    <row r="263" spans="5:10" ht="18" customHeight="1" x14ac:dyDescent="0.25">
      <c r="E263" s="2"/>
      <c r="F263" s="2"/>
      <c r="J263" s="2"/>
    </row>
    <row r="264" spans="5:10" ht="18" customHeight="1" x14ac:dyDescent="0.25">
      <c r="E264" s="2"/>
      <c r="F264" s="2"/>
      <c r="J264" s="2"/>
    </row>
    <row r="265" spans="5:10" ht="18" customHeight="1" x14ac:dyDescent="0.25">
      <c r="E265" s="2"/>
      <c r="F265" s="2"/>
      <c r="J265" s="2"/>
    </row>
    <row r="266" spans="5:10" ht="18" customHeight="1" x14ac:dyDescent="0.25">
      <c r="E266" s="2"/>
      <c r="F266" s="2"/>
      <c r="J266" s="2"/>
    </row>
    <row r="267" spans="5:10" ht="18" customHeight="1" x14ac:dyDescent="0.25">
      <c r="E267" s="2"/>
      <c r="F267" s="2"/>
      <c r="J267" s="2"/>
    </row>
    <row r="268" spans="5:10" ht="18" customHeight="1" x14ac:dyDescent="0.25">
      <c r="E268" s="2"/>
      <c r="F268" s="2"/>
      <c r="J268" s="2"/>
    </row>
    <row r="269" spans="5:10" ht="18" customHeight="1" x14ac:dyDescent="0.25">
      <c r="E269" s="2"/>
      <c r="F269" s="2"/>
      <c r="J269" s="2"/>
    </row>
    <row r="270" spans="5:10" ht="18" customHeight="1" x14ac:dyDescent="0.25">
      <c r="E270" s="2"/>
      <c r="F270" s="2"/>
      <c r="J270" s="2"/>
    </row>
    <row r="271" spans="5:10" ht="18" customHeight="1" x14ac:dyDescent="0.25">
      <c r="E271" s="2"/>
      <c r="F271" s="2"/>
      <c r="J271" s="2"/>
    </row>
    <row r="272" spans="5:10" ht="18" customHeight="1" x14ac:dyDescent="0.25">
      <c r="E272" s="2"/>
      <c r="F272" s="2"/>
      <c r="J272" s="2"/>
    </row>
    <row r="273" spans="5:10" ht="18" customHeight="1" x14ac:dyDescent="0.25">
      <c r="E273" s="2"/>
      <c r="F273" s="2"/>
      <c r="J273" s="2"/>
    </row>
    <row r="274" spans="5:10" ht="18" customHeight="1" x14ac:dyDescent="0.25">
      <c r="E274" s="2"/>
      <c r="F274" s="2"/>
      <c r="J274" s="2"/>
    </row>
    <row r="275" spans="5:10" ht="18" customHeight="1" x14ac:dyDescent="0.25">
      <c r="E275" s="2"/>
      <c r="F275" s="2"/>
      <c r="J275" s="2"/>
    </row>
    <row r="276" spans="5:10" ht="18" customHeight="1" x14ac:dyDescent="0.25">
      <c r="E276" s="2"/>
      <c r="F276" s="2"/>
      <c r="J276" s="2"/>
    </row>
    <row r="277" spans="5:10" ht="18" customHeight="1" x14ac:dyDescent="0.25">
      <c r="E277" s="2"/>
      <c r="F277" s="2"/>
      <c r="J277" s="2"/>
    </row>
    <row r="278" spans="5:10" ht="18" customHeight="1" x14ac:dyDescent="0.25">
      <c r="E278" s="2"/>
      <c r="F278" s="2"/>
      <c r="J278" s="2"/>
    </row>
    <row r="279" spans="5:10" ht="18" customHeight="1" x14ac:dyDescent="0.25">
      <c r="E279" s="2"/>
      <c r="F279" s="2"/>
      <c r="J279" s="2"/>
    </row>
    <row r="280" spans="5:10" ht="18" customHeight="1" x14ac:dyDescent="0.25">
      <c r="E280" s="2"/>
      <c r="F280" s="2"/>
      <c r="J280" s="2"/>
    </row>
    <row r="281" spans="5:10" ht="18" customHeight="1" x14ac:dyDescent="0.25">
      <c r="E281" s="2"/>
      <c r="F281" s="2"/>
      <c r="J281" s="2"/>
    </row>
    <row r="282" spans="5:10" ht="18" customHeight="1" x14ac:dyDescent="0.25">
      <c r="E282" s="2"/>
      <c r="F282" s="2"/>
      <c r="J282" s="2"/>
    </row>
    <row r="283" spans="5:10" ht="18" customHeight="1" x14ac:dyDescent="0.25">
      <c r="E283" s="2"/>
      <c r="F283" s="2"/>
      <c r="J283" s="2"/>
    </row>
    <row r="284" spans="5:10" ht="18" customHeight="1" x14ac:dyDescent="0.25">
      <c r="E284" s="2"/>
      <c r="F284" s="2"/>
      <c r="J284" s="2"/>
    </row>
    <row r="285" spans="5:10" ht="18" customHeight="1" x14ac:dyDescent="0.25">
      <c r="E285" s="2"/>
      <c r="F285" s="2"/>
      <c r="J285" s="2"/>
    </row>
    <row r="286" spans="5:10" ht="18" customHeight="1" x14ac:dyDescent="0.25">
      <c r="E286" s="2"/>
      <c r="F286" s="2"/>
      <c r="J286" s="2"/>
    </row>
    <row r="287" spans="5:10" ht="18" customHeight="1" x14ac:dyDescent="0.25">
      <c r="E287" s="2"/>
      <c r="F287" s="2"/>
      <c r="J287" s="2"/>
    </row>
    <row r="288" spans="5:10" ht="18" customHeight="1" x14ac:dyDescent="0.25">
      <c r="E288" s="2"/>
      <c r="F288" s="2"/>
      <c r="J288" s="2"/>
    </row>
    <row r="289" spans="5:10" ht="18" customHeight="1" x14ac:dyDescent="0.25">
      <c r="E289" s="2"/>
      <c r="F289" s="2"/>
      <c r="J289" s="2"/>
    </row>
    <row r="290" spans="5:10" ht="18" customHeight="1" x14ac:dyDescent="0.25">
      <c r="E290" s="2"/>
      <c r="F290" s="2"/>
      <c r="J290" s="2"/>
    </row>
    <row r="291" spans="5:10" ht="18" customHeight="1" x14ac:dyDescent="0.25">
      <c r="E291" s="2"/>
      <c r="F291" s="2"/>
      <c r="J291" s="2"/>
    </row>
    <row r="292" spans="5:10" ht="18" customHeight="1" x14ac:dyDescent="0.25">
      <c r="E292" s="2"/>
      <c r="F292" s="2"/>
      <c r="J292" s="2"/>
    </row>
    <row r="293" spans="5:10" ht="18" customHeight="1" x14ac:dyDescent="0.25">
      <c r="E293" s="2"/>
      <c r="F293" s="2"/>
      <c r="J293" s="2"/>
    </row>
    <row r="294" spans="5:10" ht="18" customHeight="1" x14ac:dyDescent="0.25">
      <c r="E294" s="2"/>
      <c r="F294" s="2"/>
      <c r="J294" s="2"/>
    </row>
    <row r="295" spans="5:10" ht="18" customHeight="1" x14ac:dyDescent="0.25">
      <c r="E295" s="2"/>
      <c r="F295" s="2"/>
      <c r="J295" s="2"/>
    </row>
    <row r="296" spans="5:10" ht="18" customHeight="1" x14ac:dyDescent="0.25">
      <c r="E296" s="2"/>
      <c r="F296" s="2"/>
      <c r="J296" s="2"/>
    </row>
    <row r="297" spans="5:10" ht="18" customHeight="1" x14ac:dyDescent="0.25">
      <c r="E297" s="2"/>
      <c r="F297" s="2"/>
      <c r="J297" s="2"/>
    </row>
    <row r="298" spans="5:10" ht="18" customHeight="1" x14ac:dyDescent="0.25">
      <c r="E298" s="2"/>
      <c r="F298" s="2"/>
      <c r="J298" s="2"/>
    </row>
    <row r="299" spans="5:10" ht="18" customHeight="1" x14ac:dyDescent="0.25">
      <c r="E299" s="2"/>
      <c r="F299" s="2"/>
      <c r="J299" s="2"/>
    </row>
    <row r="300" spans="5:10" ht="18" customHeight="1" x14ac:dyDescent="0.25">
      <c r="E300" s="2"/>
      <c r="F300" s="2"/>
      <c r="J300" s="2"/>
    </row>
    <row r="301" spans="5:10" ht="18" customHeight="1" x14ac:dyDescent="0.25">
      <c r="E301" s="2"/>
      <c r="F301" s="2"/>
      <c r="J301" s="2"/>
    </row>
    <row r="302" spans="5:10" ht="18" customHeight="1" x14ac:dyDescent="0.25">
      <c r="E302" s="2"/>
      <c r="F302" s="2"/>
      <c r="J302" s="2"/>
    </row>
    <row r="303" spans="5:10" ht="18" customHeight="1" x14ac:dyDescent="0.25">
      <c r="E303" s="2"/>
      <c r="F303" s="2"/>
      <c r="J303" s="2"/>
    </row>
    <row r="304" spans="5:10" ht="18" customHeight="1" x14ac:dyDescent="0.25">
      <c r="E304" s="2"/>
      <c r="F304" s="2"/>
      <c r="J304" s="2"/>
    </row>
    <row r="305" spans="5:10" ht="18" customHeight="1" x14ac:dyDescent="0.25">
      <c r="E305" s="2"/>
      <c r="F305" s="2"/>
      <c r="J305" s="2"/>
    </row>
    <row r="306" spans="5:10" ht="18" customHeight="1" x14ac:dyDescent="0.25">
      <c r="E306" s="2"/>
      <c r="F306" s="2"/>
      <c r="J306" s="2"/>
    </row>
    <row r="307" spans="5:10" ht="18" customHeight="1" x14ac:dyDescent="0.25">
      <c r="E307" s="2"/>
      <c r="F307" s="2"/>
      <c r="J307" s="2"/>
    </row>
    <row r="308" spans="5:10" ht="18" customHeight="1" x14ac:dyDescent="0.25">
      <c r="E308" s="2"/>
      <c r="F308" s="2"/>
      <c r="J308" s="2"/>
    </row>
    <row r="309" spans="5:10" ht="18" customHeight="1" x14ac:dyDescent="0.25">
      <c r="E309" s="2"/>
      <c r="F309" s="2"/>
      <c r="J309" s="2"/>
    </row>
    <row r="310" spans="5:10" ht="18" customHeight="1" x14ac:dyDescent="0.25">
      <c r="E310" s="2"/>
      <c r="F310" s="2"/>
      <c r="J310" s="2"/>
    </row>
    <row r="311" spans="5:10" ht="18" customHeight="1" x14ac:dyDescent="0.25">
      <c r="E311" s="2"/>
      <c r="F311" s="2"/>
      <c r="J311" s="2"/>
    </row>
    <row r="312" spans="5:10" ht="18" customHeight="1" x14ac:dyDescent="0.25">
      <c r="E312" s="2"/>
      <c r="F312" s="2"/>
      <c r="J312" s="2"/>
    </row>
    <row r="313" spans="5:10" ht="18" customHeight="1" x14ac:dyDescent="0.25">
      <c r="E313" s="2"/>
      <c r="F313" s="2"/>
      <c r="J313" s="2"/>
    </row>
    <row r="314" spans="5:10" ht="18" customHeight="1" x14ac:dyDescent="0.25">
      <c r="E314" s="2"/>
      <c r="F314" s="2"/>
      <c r="J314" s="2"/>
    </row>
    <row r="315" spans="5:10" ht="18" customHeight="1" x14ac:dyDescent="0.25">
      <c r="E315" s="2"/>
      <c r="F315" s="2"/>
      <c r="J315" s="2"/>
    </row>
    <row r="316" spans="5:10" ht="18" customHeight="1" x14ac:dyDescent="0.25">
      <c r="E316" s="2"/>
      <c r="F316" s="2"/>
      <c r="J316" s="2"/>
    </row>
    <row r="317" spans="5:10" ht="18" customHeight="1" x14ac:dyDescent="0.25">
      <c r="E317" s="2"/>
      <c r="F317" s="2"/>
      <c r="J317" s="2"/>
    </row>
    <row r="318" spans="5:10" ht="18" customHeight="1" x14ac:dyDescent="0.25">
      <c r="E318" s="2"/>
      <c r="F318" s="2"/>
      <c r="J318" s="2"/>
    </row>
    <row r="319" spans="5:10" ht="18" customHeight="1" x14ac:dyDescent="0.25">
      <c r="E319" s="2"/>
      <c r="F319" s="2"/>
      <c r="J319" s="2"/>
    </row>
    <row r="320" spans="5:10" ht="18" customHeight="1" x14ac:dyDescent="0.25">
      <c r="E320" s="2"/>
      <c r="F320" s="2"/>
      <c r="J320" s="2"/>
    </row>
    <row r="321" spans="5:10" ht="18" customHeight="1" x14ac:dyDescent="0.25">
      <c r="E321" s="2"/>
      <c r="F321" s="2"/>
      <c r="J321" s="2"/>
    </row>
    <row r="322" spans="5:10" ht="18" customHeight="1" x14ac:dyDescent="0.25">
      <c r="E322" s="2"/>
      <c r="F322" s="2"/>
      <c r="J322" s="2"/>
    </row>
    <row r="323" spans="5:10" ht="18" customHeight="1" x14ac:dyDescent="0.25">
      <c r="E323" s="2"/>
      <c r="F323" s="2"/>
      <c r="J323" s="2"/>
    </row>
    <row r="324" spans="5:10" ht="18" customHeight="1" x14ac:dyDescent="0.25">
      <c r="E324" s="2"/>
      <c r="F324" s="2"/>
      <c r="J324" s="2"/>
    </row>
    <row r="325" spans="5:10" ht="18" customHeight="1" x14ac:dyDescent="0.25">
      <c r="E325" s="2"/>
      <c r="F325" s="2"/>
      <c r="J325" s="2"/>
    </row>
    <row r="326" spans="5:10" ht="18" customHeight="1" x14ac:dyDescent="0.25">
      <c r="E326" s="2"/>
      <c r="F326" s="2"/>
      <c r="J326" s="2"/>
    </row>
    <row r="327" spans="5:10" ht="18" customHeight="1" x14ac:dyDescent="0.25">
      <c r="E327" s="2"/>
      <c r="F327" s="2"/>
      <c r="J327" s="2"/>
    </row>
    <row r="328" spans="5:10" ht="18" customHeight="1" x14ac:dyDescent="0.25">
      <c r="E328" s="2"/>
      <c r="F328" s="2"/>
      <c r="J328" s="2"/>
    </row>
    <row r="329" spans="5:10" ht="18" customHeight="1" x14ac:dyDescent="0.25">
      <c r="E329" s="2"/>
      <c r="F329" s="2"/>
      <c r="J329" s="2"/>
    </row>
    <row r="330" spans="5:10" ht="18" customHeight="1" x14ac:dyDescent="0.25">
      <c r="E330" s="2"/>
      <c r="F330" s="2"/>
      <c r="J330" s="2"/>
    </row>
    <row r="331" spans="5:10" ht="18" customHeight="1" x14ac:dyDescent="0.25">
      <c r="E331" s="2"/>
      <c r="F331" s="2"/>
      <c r="J331" s="2"/>
    </row>
    <row r="332" spans="5:10" ht="18" customHeight="1" x14ac:dyDescent="0.25">
      <c r="E332" s="2"/>
      <c r="F332" s="2"/>
      <c r="J332" s="2"/>
    </row>
    <row r="333" spans="5:10" ht="18" customHeight="1" x14ac:dyDescent="0.25">
      <c r="E333" s="2"/>
      <c r="F333" s="2"/>
      <c r="J333" s="2"/>
    </row>
    <row r="334" spans="5:10" ht="18" customHeight="1" x14ac:dyDescent="0.25">
      <c r="E334" s="2"/>
      <c r="F334" s="2"/>
      <c r="J334" s="2"/>
    </row>
    <row r="335" spans="5:10" ht="18" customHeight="1" x14ac:dyDescent="0.25">
      <c r="E335" s="2"/>
      <c r="F335" s="2"/>
      <c r="J335" s="2"/>
    </row>
    <row r="336" spans="5:10" ht="18" customHeight="1" x14ac:dyDescent="0.25">
      <c r="E336" s="2"/>
      <c r="F336" s="2"/>
      <c r="J336" s="2"/>
    </row>
    <row r="337" spans="5:10" ht="18" customHeight="1" x14ac:dyDescent="0.25">
      <c r="E337" s="2"/>
      <c r="F337" s="2"/>
      <c r="J337" s="2"/>
    </row>
    <row r="338" spans="5:10" ht="18" customHeight="1" x14ac:dyDescent="0.25">
      <c r="E338" s="2"/>
      <c r="F338" s="2"/>
      <c r="J338" s="2"/>
    </row>
    <row r="339" spans="5:10" ht="18" customHeight="1" x14ac:dyDescent="0.25">
      <c r="E339" s="2"/>
      <c r="F339" s="2"/>
      <c r="J339" s="2"/>
    </row>
    <row r="340" spans="5:10" ht="18" customHeight="1" x14ac:dyDescent="0.25">
      <c r="E340" s="2"/>
      <c r="F340" s="2"/>
      <c r="J340" s="2"/>
    </row>
    <row r="341" spans="5:10" ht="18" customHeight="1" x14ac:dyDescent="0.25">
      <c r="E341" s="2"/>
      <c r="F341" s="2"/>
      <c r="J341" s="2"/>
    </row>
    <row r="342" spans="5:10" ht="18" customHeight="1" x14ac:dyDescent="0.25">
      <c r="E342" s="2"/>
      <c r="F342" s="2"/>
      <c r="J342" s="2"/>
    </row>
    <row r="343" spans="5:10" ht="18" customHeight="1" x14ac:dyDescent="0.25">
      <c r="E343" s="2"/>
      <c r="F343" s="2"/>
      <c r="J343" s="2"/>
    </row>
    <row r="344" spans="5:10" ht="18" customHeight="1" x14ac:dyDescent="0.25">
      <c r="E344" s="2"/>
      <c r="F344" s="2"/>
      <c r="J344" s="2"/>
    </row>
    <row r="345" spans="5:10" ht="18" customHeight="1" x14ac:dyDescent="0.25">
      <c r="E345" s="2"/>
      <c r="F345" s="2"/>
      <c r="J345" s="2"/>
    </row>
    <row r="346" spans="5:10" ht="18" customHeight="1" x14ac:dyDescent="0.25">
      <c r="E346" s="2"/>
      <c r="F346" s="2"/>
      <c r="J346" s="2"/>
    </row>
    <row r="347" spans="5:10" ht="18" customHeight="1" x14ac:dyDescent="0.25">
      <c r="E347" s="2"/>
      <c r="F347" s="2"/>
      <c r="J347" s="2"/>
    </row>
    <row r="348" spans="5:10" ht="18" customHeight="1" x14ac:dyDescent="0.25">
      <c r="E348" s="2"/>
      <c r="F348" s="2"/>
      <c r="J348" s="2"/>
    </row>
    <row r="349" spans="5:10" ht="18" customHeight="1" x14ac:dyDescent="0.25">
      <c r="E349" s="2"/>
      <c r="F349" s="2"/>
      <c r="J349" s="2"/>
    </row>
    <row r="350" spans="5:10" ht="18" customHeight="1" x14ac:dyDescent="0.25">
      <c r="E350" s="2"/>
      <c r="F350" s="2"/>
      <c r="J350" s="2"/>
    </row>
    <row r="351" spans="5:10" ht="18" customHeight="1" x14ac:dyDescent="0.25">
      <c r="E351" s="2"/>
      <c r="F351" s="2"/>
      <c r="J351" s="2"/>
    </row>
    <row r="352" spans="5:10" ht="18" customHeight="1" x14ac:dyDescent="0.25">
      <c r="E352" s="2"/>
      <c r="F352" s="2"/>
      <c r="J352" s="2"/>
    </row>
    <row r="353" spans="5:10" ht="18" customHeight="1" x14ac:dyDescent="0.25">
      <c r="E353" s="2"/>
      <c r="F353" s="2"/>
      <c r="J353" s="2"/>
    </row>
    <row r="354" spans="5:10" ht="18" customHeight="1" x14ac:dyDescent="0.25">
      <c r="E354" s="2"/>
      <c r="F354" s="2"/>
      <c r="J354" s="2"/>
    </row>
    <row r="355" spans="5:10" ht="18" customHeight="1" x14ac:dyDescent="0.25">
      <c r="E355" s="2"/>
      <c r="F355" s="2"/>
      <c r="J355" s="2"/>
    </row>
    <row r="356" spans="5:10" ht="18" customHeight="1" x14ac:dyDescent="0.25">
      <c r="E356" s="2"/>
      <c r="F356" s="2"/>
      <c r="J356" s="2"/>
    </row>
    <row r="357" spans="5:10" ht="18" customHeight="1" x14ac:dyDescent="0.25">
      <c r="E357" s="2"/>
      <c r="F357" s="2"/>
      <c r="J357" s="2"/>
    </row>
    <row r="358" spans="5:10" ht="18" customHeight="1" x14ac:dyDescent="0.25">
      <c r="E358" s="2"/>
      <c r="F358" s="2"/>
      <c r="J358" s="2"/>
    </row>
    <row r="359" spans="5:10" ht="18" customHeight="1" x14ac:dyDescent="0.25">
      <c r="E359" s="2"/>
      <c r="F359" s="2"/>
      <c r="J359" s="2"/>
    </row>
    <row r="360" spans="5:10" ht="18" customHeight="1" x14ac:dyDescent="0.25">
      <c r="E360" s="2"/>
      <c r="F360" s="2"/>
      <c r="J360" s="2"/>
    </row>
    <row r="361" spans="5:10" ht="18" customHeight="1" x14ac:dyDescent="0.25">
      <c r="E361" s="2"/>
      <c r="F361" s="2"/>
      <c r="J361" s="2"/>
    </row>
    <row r="362" spans="5:10" ht="18" customHeight="1" x14ac:dyDescent="0.25">
      <c r="E362" s="2"/>
      <c r="F362" s="2"/>
      <c r="J362" s="2"/>
    </row>
    <row r="363" spans="5:10" ht="18" customHeight="1" x14ac:dyDescent="0.25">
      <c r="E363" s="2"/>
      <c r="F363" s="2"/>
      <c r="J363" s="2"/>
    </row>
    <row r="364" spans="5:10" ht="18" customHeight="1" x14ac:dyDescent="0.25">
      <c r="E364" s="2"/>
      <c r="F364" s="2"/>
      <c r="J364" s="2"/>
    </row>
    <row r="365" spans="5:10" ht="18" customHeight="1" x14ac:dyDescent="0.25">
      <c r="E365" s="2"/>
      <c r="F365" s="2"/>
      <c r="J365" s="2"/>
    </row>
    <row r="366" spans="5:10" ht="18" customHeight="1" x14ac:dyDescent="0.25">
      <c r="E366" s="2"/>
      <c r="F366" s="2"/>
      <c r="J366" s="2"/>
    </row>
    <row r="367" spans="5:10" ht="18" customHeight="1" x14ac:dyDescent="0.25">
      <c r="E367" s="2"/>
      <c r="F367" s="2"/>
      <c r="J367" s="2"/>
    </row>
    <row r="368" spans="5:10" ht="18" customHeight="1" x14ac:dyDescent="0.25">
      <c r="E368" s="2"/>
      <c r="F368" s="2"/>
      <c r="J368" s="2"/>
    </row>
    <row r="369" spans="5:10" ht="18" customHeight="1" x14ac:dyDescent="0.25">
      <c r="E369" s="2"/>
      <c r="F369" s="2"/>
      <c r="J369" s="2"/>
    </row>
    <row r="370" spans="5:10" ht="18" customHeight="1" x14ac:dyDescent="0.25">
      <c r="E370" s="2"/>
      <c r="F370" s="2"/>
      <c r="J370" s="2"/>
    </row>
    <row r="371" spans="5:10" ht="18" customHeight="1" x14ac:dyDescent="0.25">
      <c r="E371" s="2"/>
      <c r="F371" s="2"/>
      <c r="J371" s="2"/>
    </row>
    <row r="372" spans="5:10" ht="18" customHeight="1" x14ac:dyDescent="0.25">
      <c r="E372" s="2"/>
      <c r="F372" s="2"/>
      <c r="J372" s="2"/>
    </row>
    <row r="373" spans="5:10" ht="18" customHeight="1" x14ac:dyDescent="0.25">
      <c r="E373" s="2"/>
      <c r="F373" s="2"/>
      <c r="J373" s="2"/>
    </row>
    <row r="374" spans="5:10" ht="18" customHeight="1" x14ac:dyDescent="0.25">
      <c r="E374" s="2"/>
      <c r="F374" s="2"/>
      <c r="J374" s="2"/>
    </row>
    <row r="375" spans="5:10" ht="18" customHeight="1" x14ac:dyDescent="0.25">
      <c r="E375" s="2"/>
      <c r="F375" s="2"/>
      <c r="J375" s="2"/>
    </row>
    <row r="376" spans="5:10" ht="18" customHeight="1" x14ac:dyDescent="0.25">
      <c r="E376" s="2"/>
      <c r="F376" s="2"/>
      <c r="J376" s="2"/>
    </row>
    <row r="377" spans="5:10" ht="18" customHeight="1" x14ac:dyDescent="0.25">
      <c r="E377" s="2"/>
      <c r="F377" s="2"/>
      <c r="J377" s="2"/>
    </row>
    <row r="378" spans="5:10" ht="18" customHeight="1" x14ac:dyDescent="0.25">
      <c r="E378" s="2"/>
      <c r="F378" s="2"/>
      <c r="J378" s="2"/>
    </row>
    <row r="379" spans="5:10" ht="18" customHeight="1" x14ac:dyDescent="0.25">
      <c r="E379" s="2"/>
      <c r="F379" s="2"/>
      <c r="J379" s="2"/>
    </row>
    <row r="380" spans="5:10" ht="18" customHeight="1" x14ac:dyDescent="0.25">
      <c r="E380" s="2"/>
      <c r="F380" s="2"/>
      <c r="J380" s="2"/>
    </row>
    <row r="381" spans="5:10" ht="18" customHeight="1" x14ac:dyDescent="0.25">
      <c r="E381" s="2"/>
      <c r="F381" s="2"/>
      <c r="J381" s="2"/>
    </row>
    <row r="382" spans="5:10" ht="18" customHeight="1" x14ac:dyDescent="0.25">
      <c r="E382" s="2"/>
      <c r="F382" s="2"/>
      <c r="J382" s="2"/>
    </row>
    <row r="383" spans="5:10" ht="18" customHeight="1" x14ac:dyDescent="0.25">
      <c r="E383" s="2"/>
      <c r="F383" s="2"/>
      <c r="J383" s="2"/>
    </row>
    <row r="384" spans="5:10" ht="18" customHeight="1" x14ac:dyDescent="0.25">
      <c r="E384" s="2"/>
      <c r="F384" s="2"/>
      <c r="J384" s="2"/>
    </row>
    <row r="385" spans="5:10" ht="18" customHeight="1" x14ac:dyDescent="0.25">
      <c r="E385" s="2"/>
      <c r="F385" s="2"/>
      <c r="J385" s="2"/>
    </row>
    <row r="386" spans="5:10" ht="18" customHeight="1" x14ac:dyDescent="0.25">
      <c r="E386" s="2"/>
      <c r="F386" s="2"/>
      <c r="J386" s="2"/>
    </row>
    <row r="387" spans="5:10" ht="18" customHeight="1" x14ac:dyDescent="0.25">
      <c r="E387" s="2"/>
      <c r="F387" s="2"/>
      <c r="J387" s="2"/>
    </row>
    <row r="388" spans="5:10" ht="18" customHeight="1" x14ac:dyDescent="0.25">
      <c r="E388" s="2"/>
      <c r="F388" s="2"/>
      <c r="J388" s="2"/>
    </row>
    <row r="389" spans="5:10" ht="18" customHeight="1" x14ac:dyDescent="0.25">
      <c r="E389" s="2"/>
      <c r="F389" s="2"/>
      <c r="J389" s="2"/>
    </row>
    <row r="390" spans="5:10" ht="18" customHeight="1" x14ac:dyDescent="0.25">
      <c r="E390" s="2"/>
      <c r="F390" s="2"/>
      <c r="J390" s="2"/>
    </row>
    <row r="391" spans="5:10" ht="18" customHeight="1" x14ac:dyDescent="0.25">
      <c r="E391" s="2"/>
      <c r="F391" s="2"/>
      <c r="J391" s="2"/>
    </row>
    <row r="392" spans="5:10" ht="18" customHeight="1" x14ac:dyDescent="0.25">
      <c r="E392" s="2"/>
      <c r="F392" s="2"/>
      <c r="J392" s="2"/>
    </row>
    <row r="393" spans="5:10" ht="18" customHeight="1" x14ac:dyDescent="0.25">
      <c r="E393" s="2"/>
      <c r="F393" s="2"/>
      <c r="J393" s="2"/>
    </row>
    <row r="394" spans="5:10" ht="18" customHeight="1" x14ac:dyDescent="0.25">
      <c r="E394" s="2"/>
      <c r="F394" s="2"/>
      <c r="J394" s="2"/>
    </row>
    <row r="395" spans="5:10" ht="18" customHeight="1" x14ac:dyDescent="0.25">
      <c r="E395" s="2"/>
      <c r="F395" s="2"/>
      <c r="J395" s="2"/>
    </row>
    <row r="396" spans="5:10" ht="18" customHeight="1" x14ac:dyDescent="0.25">
      <c r="E396" s="2"/>
      <c r="F396" s="2"/>
      <c r="J396" s="2"/>
    </row>
    <row r="397" spans="5:10" ht="18" customHeight="1" x14ac:dyDescent="0.25">
      <c r="E397" s="2"/>
      <c r="F397" s="2"/>
      <c r="J397" s="2"/>
    </row>
    <row r="398" spans="5:10" ht="18" customHeight="1" x14ac:dyDescent="0.25">
      <c r="E398" s="2"/>
      <c r="F398" s="2"/>
      <c r="J398" s="2"/>
    </row>
    <row r="399" spans="5:10" ht="18" customHeight="1" x14ac:dyDescent="0.25">
      <c r="E399" s="2"/>
      <c r="F399" s="2"/>
      <c r="J399" s="2"/>
    </row>
    <row r="400" spans="5:10" ht="18" customHeight="1" x14ac:dyDescent="0.25">
      <c r="E400" s="2"/>
      <c r="F400" s="2"/>
      <c r="J400" s="2"/>
    </row>
    <row r="401" spans="5:10" ht="18" customHeight="1" x14ac:dyDescent="0.25">
      <c r="E401" s="2"/>
      <c r="F401" s="2"/>
      <c r="J401" s="2"/>
    </row>
    <row r="402" spans="5:10" ht="18" customHeight="1" x14ac:dyDescent="0.25">
      <c r="E402" s="2"/>
      <c r="F402" s="2"/>
      <c r="J402" s="2"/>
    </row>
    <row r="403" spans="5:10" ht="18" customHeight="1" x14ac:dyDescent="0.25">
      <c r="E403" s="2"/>
      <c r="F403" s="2"/>
      <c r="J403" s="2"/>
    </row>
    <row r="404" spans="5:10" ht="18" customHeight="1" x14ac:dyDescent="0.25">
      <c r="E404" s="2"/>
      <c r="F404" s="2"/>
      <c r="J404" s="2"/>
    </row>
    <row r="405" spans="5:10" ht="18" customHeight="1" x14ac:dyDescent="0.25">
      <c r="E405" s="2"/>
      <c r="F405" s="2"/>
      <c r="J405" s="2"/>
    </row>
    <row r="406" spans="5:10" ht="18" customHeight="1" x14ac:dyDescent="0.25">
      <c r="E406" s="2"/>
      <c r="F406" s="2"/>
      <c r="J406" s="2"/>
    </row>
    <row r="407" spans="5:10" ht="18" customHeight="1" x14ac:dyDescent="0.25">
      <c r="E407" s="2"/>
      <c r="F407" s="2"/>
      <c r="J407" s="2"/>
    </row>
    <row r="408" spans="5:10" ht="18" customHeight="1" x14ac:dyDescent="0.25">
      <c r="E408" s="2"/>
      <c r="F408" s="2"/>
      <c r="J408" s="2"/>
    </row>
    <row r="409" spans="5:10" ht="18" customHeight="1" x14ac:dyDescent="0.25">
      <c r="E409" s="2"/>
      <c r="F409" s="2"/>
      <c r="J409" s="2"/>
    </row>
    <row r="410" spans="5:10" ht="18" customHeight="1" x14ac:dyDescent="0.25">
      <c r="E410" s="2"/>
      <c r="F410" s="2"/>
      <c r="J410" s="2"/>
    </row>
    <row r="411" spans="5:10" ht="18" customHeight="1" x14ac:dyDescent="0.25">
      <c r="E411" s="2"/>
      <c r="F411" s="2"/>
      <c r="J411" s="2"/>
    </row>
    <row r="412" spans="5:10" ht="18" customHeight="1" x14ac:dyDescent="0.25">
      <c r="E412" s="2"/>
      <c r="F412" s="2"/>
      <c r="J412" s="2"/>
    </row>
    <row r="413" spans="5:10" ht="18" customHeight="1" x14ac:dyDescent="0.25">
      <c r="E413" s="2"/>
      <c r="F413" s="2"/>
      <c r="J413" s="2"/>
    </row>
    <row r="414" spans="5:10" ht="18" customHeight="1" x14ac:dyDescent="0.25">
      <c r="E414" s="2"/>
      <c r="F414" s="2"/>
      <c r="J414" s="2"/>
    </row>
    <row r="415" spans="5:10" ht="18" customHeight="1" x14ac:dyDescent="0.25">
      <c r="E415" s="2"/>
      <c r="F415" s="2"/>
      <c r="J415" s="2"/>
    </row>
    <row r="416" spans="5:10" ht="18" customHeight="1" x14ac:dyDescent="0.25">
      <c r="E416" s="2"/>
      <c r="F416" s="2"/>
      <c r="J416" s="2"/>
    </row>
    <row r="417" spans="5:10" ht="18" customHeight="1" x14ac:dyDescent="0.25">
      <c r="E417" s="2"/>
      <c r="F417" s="2"/>
      <c r="J417" s="2"/>
    </row>
    <row r="418" spans="5:10" ht="18" customHeight="1" x14ac:dyDescent="0.25">
      <c r="E418" s="2"/>
      <c r="F418" s="2"/>
      <c r="J418" s="2"/>
    </row>
    <row r="419" spans="5:10" ht="18" customHeight="1" x14ac:dyDescent="0.25">
      <c r="E419" s="2"/>
      <c r="F419" s="2"/>
      <c r="J419" s="2"/>
    </row>
    <row r="420" spans="5:10" ht="18" customHeight="1" x14ac:dyDescent="0.25">
      <c r="E420" s="2"/>
      <c r="F420" s="2"/>
      <c r="J420" s="2"/>
    </row>
    <row r="421" spans="5:10" ht="18" customHeight="1" x14ac:dyDescent="0.25">
      <c r="E421" s="2"/>
      <c r="F421" s="2"/>
      <c r="J421" s="2"/>
    </row>
    <row r="422" spans="5:10" ht="18" customHeight="1" x14ac:dyDescent="0.25">
      <c r="E422" s="2"/>
      <c r="F422" s="2"/>
      <c r="J422" s="2"/>
    </row>
    <row r="423" spans="5:10" ht="18" customHeight="1" x14ac:dyDescent="0.25">
      <c r="E423" s="2"/>
      <c r="F423" s="2"/>
      <c r="J423" s="2"/>
    </row>
    <row r="424" spans="5:10" ht="18" customHeight="1" x14ac:dyDescent="0.25">
      <c r="E424" s="2"/>
      <c r="F424" s="2"/>
      <c r="J424" s="2"/>
    </row>
    <row r="425" spans="5:10" ht="18" customHeight="1" x14ac:dyDescent="0.25">
      <c r="E425" s="2"/>
      <c r="F425" s="2"/>
      <c r="J425" s="2"/>
    </row>
    <row r="426" spans="5:10" ht="18" customHeight="1" x14ac:dyDescent="0.25">
      <c r="E426" s="2"/>
      <c r="F426" s="2"/>
      <c r="J426" s="2"/>
    </row>
    <row r="427" spans="5:10" ht="18" customHeight="1" x14ac:dyDescent="0.25">
      <c r="E427" s="2"/>
      <c r="F427" s="2"/>
      <c r="J427" s="2"/>
    </row>
    <row r="428" spans="5:10" ht="18" customHeight="1" x14ac:dyDescent="0.25">
      <c r="E428" s="2"/>
      <c r="F428" s="2"/>
      <c r="J428" s="2"/>
    </row>
    <row r="429" spans="5:10" ht="18" customHeight="1" x14ac:dyDescent="0.25">
      <c r="E429" s="2"/>
      <c r="F429" s="2"/>
      <c r="J429" s="2"/>
    </row>
    <row r="430" spans="5:10" ht="18" customHeight="1" x14ac:dyDescent="0.25">
      <c r="E430" s="2"/>
      <c r="F430" s="2"/>
      <c r="J430" s="2"/>
    </row>
    <row r="431" spans="5:10" ht="18" customHeight="1" x14ac:dyDescent="0.25">
      <c r="E431" s="2"/>
      <c r="F431" s="2"/>
      <c r="J431" s="2"/>
    </row>
    <row r="432" spans="5:10" ht="18" customHeight="1" x14ac:dyDescent="0.25">
      <c r="E432" s="2"/>
      <c r="F432" s="2"/>
      <c r="J432" s="2"/>
    </row>
    <row r="433" spans="5:10" ht="18" customHeight="1" x14ac:dyDescent="0.25">
      <c r="E433" s="2"/>
      <c r="F433" s="2"/>
      <c r="J433" s="2"/>
    </row>
    <row r="434" spans="5:10" ht="18" customHeight="1" x14ac:dyDescent="0.25">
      <c r="E434" s="2"/>
      <c r="F434" s="2"/>
      <c r="J434" s="2"/>
    </row>
    <row r="435" spans="5:10" ht="18" customHeight="1" x14ac:dyDescent="0.25">
      <c r="E435" s="2"/>
      <c r="F435" s="2"/>
      <c r="J435" s="2"/>
    </row>
    <row r="436" spans="5:10" ht="18" customHeight="1" x14ac:dyDescent="0.25">
      <c r="E436" s="2"/>
      <c r="F436" s="2"/>
      <c r="J436" s="2"/>
    </row>
    <row r="437" spans="5:10" ht="18" customHeight="1" x14ac:dyDescent="0.25">
      <c r="E437" s="2"/>
      <c r="F437" s="2"/>
      <c r="J437" s="2"/>
    </row>
    <row r="438" spans="5:10" ht="18" customHeight="1" x14ac:dyDescent="0.25">
      <c r="E438" s="2"/>
      <c r="F438" s="2"/>
      <c r="J438" s="2"/>
    </row>
    <row r="439" spans="5:10" ht="18" customHeight="1" x14ac:dyDescent="0.25">
      <c r="E439" s="2"/>
      <c r="F439" s="2"/>
      <c r="J439" s="2"/>
    </row>
    <row r="440" spans="5:10" ht="18" customHeight="1" x14ac:dyDescent="0.25">
      <c r="E440" s="2"/>
      <c r="F440" s="2"/>
      <c r="J440" s="2"/>
    </row>
    <row r="441" spans="5:10" ht="18" customHeight="1" x14ac:dyDescent="0.25">
      <c r="E441" s="2"/>
      <c r="F441" s="2"/>
      <c r="J441" s="2"/>
    </row>
    <row r="442" spans="5:10" ht="18" customHeight="1" x14ac:dyDescent="0.25">
      <c r="E442" s="2"/>
      <c r="F442" s="2"/>
      <c r="J442" s="2"/>
    </row>
    <row r="443" spans="5:10" ht="18" customHeight="1" x14ac:dyDescent="0.25">
      <c r="E443" s="2"/>
      <c r="F443" s="2"/>
      <c r="J443" s="2"/>
    </row>
    <row r="444" spans="5:10" ht="18" customHeight="1" x14ac:dyDescent="0.25">
      <c r="E444" s="2"/>
      <c r="F444" s="2"/>
      <c r="J444" s="2"/>
    </row>
    <row r="445" spans="5:10" ht="18" customHeight="1" x14ac:dyDescent="0.25">
      <c r="E445" s="2"/>
      <c r="F445" s="2"/>
      <c r="J445" s="2"/>
    </row>
    <row r="446" spans="5:10" ht="18" customHeight="1" x14ac:dyDescent="0.25">
      <c r="E446" s="2"/>
      <c r="F446" s="2"/>
      <c r="J446" s="2"/>
    </row>
    <row r="447" spans="5:10" ht="18" customHeight="1" x14ac:dyDescent="0.25">
      <c r="E447" s="2"/>
      <c r="F447" s="2"/>
      <c r="J447" s="2"/>
    </row>
    <row r="448" spans="5:10" ht="18" customHeight="1" x14ac:dyDescent="0.25">
      <c r="E448" s="2"/>
      <c r="F448" s="2"/>
      <c r="J448" s="2"/>
    </row>
    <row r="449" spans="5:10" ht="18" customHeight="1" x14ac:dyDescent="0.25">
      <c r="E449" s="2"/>
      <c r="F449" s="2"/>
      <c r="J449" s="2"/>
    </row>
    <row r="450" spans="5:10" ht="18" customHeight="1" x14ac:dyDescent="0.25">
      <c r="E450" s="2"/>
      <c r="F450" s="2"/>
      <c r="J450" s="2"/>
    </row>
    <row r="451" spans="5:10" ht="18" customHeight="1" x14ac:dyDescent="0.25">
      <c r="E451" s="2"/>
      <c r="F451" s="2"/>
      <c r="J451" s="2"/>
    </row>
    <row r="452" spans="5:10" ht="18" customHeight="1" x14ac:dyDescent="0.25">
      <c r="E452" s="2"/>
      <c r="F452" s="2"/>
      <c r="J452" s="2"/>
    </row>
    <row r="453" spans="5:10" ht="18" customHeight="1" x14ac:dyDescent="0.25">
      <c r="E453" s="2"/>
      <c r="F453" s="2"/>
      <c r="J453" s="2"/>
    </row>
    <row r="454" spans="5:10" ht="18" customHeight="1" x14ac:dyDescent="0.25">
      <c r="E454" s="2"/>
      <c r="F454" s="2"/>
      <c r="J454" s="2"/>
    </row>
    <row r="455" spans="5:10" ht="18" customHeight="1" x14ac:dyDescent="0.25">
      <c r="E455" s="2"/>
      <c r="F455" s="2"/>
      <c r="J455" s="2"/>
    </row>
    <row r="456" spans="5:10" ht="18" customHeight="1" x14ac:dyDescent="0.25">
      <c r="E456" s="2"/>
      <c r="F456" s="2"/>
      <c r="J456" s="2"/>
    </row>
    <row r="457" spans="5:10" ht="18" customHeight="1" x14ac:dyDescent="0.25">
      <c r="E457" s="2"/>
      <c r="F457" s="2"/>
      <c r="J457" s="2"/>
    </row>
    <row r="458" spans="5:10" ht="18" customHeight="1" x14ac:dyDescent="0.25">
      <c r="E458" s="2"/>
      <c r="F458" s="2"/>
      <c r="J458" s="2"/>
    </row>
    <row r="459" spans="5:10" ht="18" customHeight="1" x14ac:dyDescent="0.25">
      <c r="E459" s="2"/>
      <c r="F459" s="2"/>
      <c r="J459" s="2"/>
    </row>
    <row r="460" spans="5:10" ht="18" customHeight="1" x14ac:dyDescent="0.25">
      <c r="E460" s="2"/>
      <c r="F460" s="2"/>
      <c r="J460" s="2"/>
    </row>
    <row r="461" spans="5:10" ht="18" customHeight="1" x14ac:dyDescent="0.25">
      <c r="E461" s="2"/>
      <c r="F461" s="2"/>
      <c r="J461" s="2"/>
    </row>
    <row r="462" spans="5:10" ht="18" customHeight="1" x14ac:dyDescent="0.25">
      <c r="E462" s="2"/>
      <c r="F462" s="2"/>
      <c r="J462" s="2"/>
    </row>
    <row r="463" spans="5:10" ht="18" customHeight="1" x14ac:dyDescent="0.25">
      <c r="E463" s="2"/>
      <c r="F463" s="2"/>
      <c r="J463" s="2"/>
    </row>
    <row r="464" spans="5:10" ht="18" customHeight="1" x14ac:dyDescent="0.25">
      <c r="E464" s="2"/>
      <c r="F464" s="2"/>
      <c r="J464" s="2"/>
    </row>
    <row r="465" spans="5:10" ht="18" customHeight="1" x14ac:dyDescent="0.25">
      <c r="E465" s="2"/>
      <c r="F465" s="2"/>
      <c r="J465" s="2"/>
    </row>
    <row r="466" spans="5:10" ht="18" customHeight="1" x14ac:dyDescent="0.25">
      <c r="E466" s="2"/>
      <c r="F466" s="2"/>
      <c r="J466" s="2"/>
    </row>
    <row r="467" spans="5:10" ht="18" customHeight="1" x14ac:dyDescent="0.25">
      <c r="E467" s="2"/>
      <c r="F467" s="2"/>
      <c r="J467" s="2"/>
    </row>
    <row r="468" spans="5:10" ht="18" customHeight="1" x14ac:dyDescent="0.25">
      <c r="E468" s="2"/>
      <c r="F468" s="2"/>
      <c r="J468" s="2"/>
    </row>
    <row r="469" spans="5:10" ht="18" customHeight="1" x14ac:dyDescent="0.25">
      <c r="E469" s="2"/>
      <c r="F469" s="2"/>
      <c r="J469" s="2"/>
    </row>
    <row r="470" spans="5:10" ht="18" customHeight="1" x14ac:dyDescent="0.25">
      <c r="E470" s="2"/>
      <c r="F470" s="2"/>
      <c r="J470" s="2"/>
    </row>
    <row r="471" spans="5:10" ht="18" customHeight="1" x14ac:dyDescent="0.25">
      <c r="E471" s="2"/>
      <c r="F471" s="2"/>
      <c r="J471" s="2"/>
    </row>
    <row r="472" spans="5:10" ht="18" customHeight="1" x14ac:dyDescent="0.25">
      <c r="E472" s="2"/>
      <c r="F472" s="2"/>
      <c r="J472" s="2"/>
    </row>
    <row r="473" spans="5:10" ht="18" customHeight="1" x14ac:dyDescent="0.25">
      <c r="E473" s="2"/>
      <c r="F473" s="2"/>
      <c r="J473" s="2"/>
    </row>
    <row r="474" spans="5:10" ht="18" customHeight="1" x14ac:dyDescent="0.25">
      <c r="E474" s="2"/>
      <c r="F474" s="2"/>
      <c r="J474" s="2"/>
    </row>
    <row r="475" spans="5:10" ht="18" customHeight="1" x14ac:dyDescent="0.25">
      <c r="E475" s="2"/>
      <c r="F475" s="2"/>
      <c r="J475" s="2"/>
    </row>
    <row r="476" spans="5:10" ht="18" customHeight="1" x14ac:dyDescent="0.25">
      <c r="E476" s="2"/>
      <c r="F476" s="2"/>
      <c r="J476" s="2"/>
    </row>
    <row r="477" spans="5:10" ht="18" customHeight="1" x14ac:dyDescent="0.25">
      <c r="E477" s="2"/>
      <c r="F477" s="2"/>
      <c r="J477" s="2"/>
    </row>
    <row r="478" spans="5:10" ht="18" customHeight="1" x14ac:dyDescent="0.25">
      <c r="E478" s="2"/>
      <c r="F478" s="2"/>
      <c r="J478" s="2"/>
    </row>
    <row r="479" spans="5:10" ht="18" customHeight="1" x14ac:dyDescent="0.25">
      <c r="E479" s="2"/>
      <c r="F479" s="2"/>
      <c r="J479" s="2"/>
    </row>
    <row r="480" spans="5:10" ht="18" customHeight="1" x14ac:dyDescent="0.25">
      <c r="E480" s="2"/>
      <c r="F480" s="2"/>
      <c r="J480" s="2"/>
    </row>
    <row r="481" spans="5:10" ht="18" customHeight="1" x14ac:dyDescent="0.25">
      <c r="E481" s="2"/>
      <c r="F481" s="2"/>
      <c r="J481" s="2"/>
    </row>
    <row r="482" spans="5:10" ht="18" customHeight="1" x14ac:dyDescent="0.25">
      <c r="E482" s="2"/>
      <c r="F482" s="2"/>
      <c r="J482" s="2"/>
    </row>
    <row r="483" spans="5:10" ht="18" customHeight="1" x14ac:dyDescent="0.25">
      <c r="E483" s="2"/>
      <c r="F483" s="2"/>
      <c r="J483" s="2"/>
    </row>
    <row r="484" spans="5:10" ht="18" customHeight="1" x14ac:dyDescent="0.25">
      <c r="E484" s="2"/>
      <c r="F484" s="2"/>
      <c r="J484" s="2"/>
    </row>
    <row r="485" spans="5:10" ht="18" customHeight="1" x14ac:dyDescent="0.25">
      <c r="E485" s="2"/>
      <c r="F485" s="2"/>
      <c r="J485" s="2"/>
    </row>
    <row r="486" spans="5:10" ht="18" customHeight="1" x14ac:dyDescent="0.25">
      <c r="E486" s="2"/>
      <c r="F486" s="2"/>
      <c r="J486" s="2"/>
    </row>
    <row r="487" spans="5:10" ht="18" customHeight="1" x14ac:dyDescent="0.25">
      <c r="E487" s="2"/>
      <c r="F487" s="2"/>
      <c r="J487" s="2"/>
    </row>
    <row r="488" spans="5:10" ht="18" customHeight="1" x14ac:dyDescent="0.25">
      <c r="E488" s="2"/>
      <c r="F488" s="2"/>
      <c r="J488" s="2"/>
    </row>
    <row r="489" spans="5:10" ht="18" customHeight="1" x14ac:dyDescent="0.25">
      <c r="E489" s="2"/>
      <c r="F489" s="2"/>
      <c r="J489" s="2"/>
    </row>
    <row r="490" spans="5:10" ht="18" customHeight="1" x14ac:dyDescent="0.25">
      <c r="E490" s="2"/>
      <c r="F490" s="2"/>
      <c r="J490" s="2"/>
    </row>
    <row r="491" spans="5:10" ht="18" customHeight="1" x14ac:dyDescent="0.25">
      <c r="E491" s="2"/>
      <c r="F491" s="2"/>
      <c r="J491" s="2"/>
    </row>
    <row r="492" spans="5:10" ht="18" customHeight="1" x14ac:dyDescent="0.25">
      <c r="E492" s="2"/>
      <c r="F492" s="2"/>
      <c r="J492" s="2"/>
    </row>
    <row r="493" spans="5:10" ht="18" customHeight="1" x14ac:dyDescent="0.25">
      <c r="E493" s="2"/>
      <c r="F493" s="2"/>
      <c r="J493" s="2"/>
    </row>
    <row r="494" spans="5:10" ht="18" customHeight="1" x14ac:dyDescent="0.25">
      <c r="E494" s="2"/>
      <c r="F494" s="2"/>
      <c r="J494" s="2"/>
    </row>
    <row r="495" spans="5:10" ht="18" customHeight="1" x14ac:dyDescent="0.25">
      <c r="E495" s="2"/>
      <c r="F495" s="2"/>
      <c r="J495" s="2"/>
    </row>
    <row r="496" spans="5:10" ht="18" customHeight="1" x14ac:dyDescent="0.25">
      <c r="E496" s="2"/>
      <c r="F496" s="2"/>
      <c r="J496" s="2"/>
    </row>
    <row r="497" spans="5:10" ht="18" customHeight="1" x14ac:dyDescent="0.25">
      <c r="E497" s="2"/>
      <c r="F497" s="2"/>
      <c r="J497" s="2"/>
    </row>
    <row r="498" spans="5:10" ht="18" customHeight="1" x14ac:dyDescent="0.25">
      <c r="E498" s="2"/>
      <c r="F498" s="2"/>
      <c r="J498" s="2"/>
    </row>
    <row r="499" spans="5:10" ht="18" customHeight="1" x14ac:dyDescent="0.25">
      <c r="E499" s="2"/>
      <c r="F499" s="2"/>
      <c r="J499" s="2"/>
    </row>
    <row r="500" spans="5:10" ht="18" customHeight="1" x14ac:dyDescent="0.25">
      <c r="E500" s="2"/>
      <c r="F500" s="2"/>
      <c r="J500" s="2"/>
    </row>
    <row r="501" spans="5:10" ht="18" customHeight="1" x14ac:dyDescent="0.25">
      <c r="E501" s="2"/>
      <c r="F501" s="2"/>
      <c r="J501" s="2"/>
    </row>
    <row r="502" spans="5:10" ht="18" customHeight="1" x14ac:dyDescent="0.25">
      <c r="E502" s="2"/>
      <c r="F502" s="2"/>
      <c r="J502" s="2"/>
    </row>
    <row r="503" spans="5:10" ht="18" customHeight="1" x14ac:dyDescent="0.25">
      <c r="E503" s="2"/>
      <c r="F503" s="2"/>
      <c r="J503" s="2"/>
    </row>
    <row r="504" spans="5:10" ht="18" customHeight="1" x14ac:dyDescent="0.25">
      <c r="E504" s="2"/>
      <c r="F504" s="2"/>
      <c r="J504" s="2"/>
    </row>
    <row r="505" spans="5:10" ht="18" customHeight="1" x14ac:dyDescent="0.25">
      <c r="E505" s="2"/>
      <c r="F505" s="2"/>
      <c r="J505" s="2"/>
    </row>
    <row r="506" spans="5:10" ht="18" customHeight="1" x14ac:dyDescent="0.25">
      <c r="E506" s="2"/>
      <c r="F506" s="2"/>
      <c r="J506" s="2"/>
    </row>
    <row r="507" spans="5:10" ht="18" customHeight="1" x14ac:dyDescent="0.25">
      <c r="E507" s="2"/>
      <c r="F507" s="2"/>
      <c r="J507" s="2"/>
    </row>
    <row r="508" spans="5:10" ht="18" customHeight="1" x14ac:dyDescent="0.25">
      <c r="E508" s="2"/>
      <c r="F508" s="2"/>
      <c r="J508" s="2"/>
    </row>
    <row r="509" spans="5:10" ht="18" customHeight="1" x14ac:dyDescent="0.25">
      <c r="E509" s="2"/>
      <c r="F509" s="2"/>
      <c r="J509" s="2"/>
    </row>
    <row r="510" spans="5:10" ht="18" customHeight="1" x14ac:dyDescent="0.25">
      <c r="E510" s="2"/>
      <c r="F510" s="2"/>
      <c r="J510" s="2"/>
    </row>
    <row r="511" spans="5:10" ht="18" customHeight="1" x14ac:dyDescent="0.25">
      <c r="E511" s="2"/>
      <c r="F511" s="2"/>
      <c r="J511" s="2"/>
    </row>
    <row r="512" spans="5:10" ht="18" customHeight="1" x14ac:dyDescent="0.25">
      <c r="E512" s="2"/>
      <c r="F512" s="2"/>
      <c r="J512" s="2"/>
    </row>
    <row r="513" spans="5:10" ht="18" customHeight="1" x14ac:dyDescent="0.25">
      <c r="E513" s="2"/>
      <c r="F513" s="2"/>
      <c r="J513" s="2"/>
    </row>
    <row r="514" spans="5:10" ht="18" customHeight="1" x14ac:dyDescent="0.25">
      <c r="E514" s="2"/>
      <c r="F514" s="2"/>
      <c r="J514" s="2"/>
    </row>
    <row r="515" spans="5:10" ht="18" customHeight="1" x14ac:dyDescent="0.25">
      <c r="E515" s="2"/>
      <c r="F515" s="2"/>
      <c r="J515" s="2"/>
    </row>
    <row r="516" spans="5:10" ht="18" customHeight="1" x14ac:dyDescent="0.25">
      <c r="E516" s="2"/>
      <c r="F516" s="2"/>
      <c r="J516" s="2"/>
    </row>
    <row r="517" spans="5:10" ht="18" customHeight="1" x14ac:dyDescent="0.25">
      <c r="E517" s="2"/>
      <c r="F517" s="2"/>
      <c r="J517" s="2"/>
    </row>
    <row r="518" spans="5:10" ht="18" customHeight="1" x14ac:dyDescent="0.25">
      <c r="E518" s="2"/>
      <c r="F518" s="2"/>
      <c r="J518" s="2"/>
    </row>
    <row r="519" spans="5:10" ht="18" customHeight="1" x14ac:dyDescent="0.25">
      <c r="E519" s="2"/>
      <c r="F519" s="2"/>
      <c r="J519" s="2"/>
    </row>
    <row r="520" spans="5:10" ht="18" customHeight="1" x14ac:dyDescent="0.25">
      <c r="E520" s="2"/>
      <c r="F520" s="2"/>
      <c r="J520" s="2"/>
    </row>
    <row r="521" spans="5:10" ht="18" customHeight="1" x14ac:dyDescent="0.25">
      <c r="E521" s="2"/>
      <c r="F521" s="2"/>
      <c r="J521" s="2"/>
    </row>
    <row r="522" spans="5:10" ht="18" customHeight="1" x14ac:dyDescent="0.25">
      <c r="E522" s="2"/>
      <c r="F522" s="2"/>
      <c r="J522" s="2"/>
    </row>
    <row r="523" spans="5:10" ht="18" customHeight="1" x14ac:dyDescent="0.25">
      <c r="E523" s="2"/>
      <c r="F523" s="2"/>
      <c r="J523" s="2"/>
    </row>
    <row r="524" spans="5:10" ht="18" customHeight="1" x14ac:dyDescent="0.25">
      <c r="E524" s="2"/>
      <c r="F524" s="2"/>
      <c r="J524" s="2"/>
    </row>
    <row r="525" spans="5:10" ht="18" customHeight="1" x14ac:dyDescent="0.25">
      <c r="E525" s="2"/>
      <c r="F525" s="2"/>
      <c r="J525" s="2"/>
    </row>
    <row r="526" spans="5:10" ht="18" customHeight="1" x14ac:dyDescent="0.25">
      <c r="E526" s="2"/>
      <c r="F526" s="2"/>
      <c r="J526" s="2"/>
    </row>
    <row r="527" spans="5:10" ht="18" customHeight="1" x14ac:dyDescent="0.25">
      <c r="E527" s="2"/>
      <c r="F527" s="2"/>
      <c r="J527" s="2"/>
    </row>
    <row r="528" spans="5:10" ht="18" customHeight="1" x14ac:dyDescent="0.25">
      <c r="E528" s="2"/>
      <c r="F528" s="2"/>
      <c r="J528" s="2"/>
    </row>
    <row r="529" spans="5:10" ht="18" customHeight="1" x14ac:dyDescent="0.25">
      <c r="E529" s="2"/>
      <c r="F529" s="2"/>
      <c r="J529" s="2"/>
    </row>
    <row r="530" spans="5:10" ht="18" customHeight="1" x14ac:dyDescent="0.25">
      <c r="E530" s="2"/>
      <c r="F530" s="2"/>
      <c r="J530" s="2"/>
    </row>
    <row r="531" spans="5:10" ht="18" customHeight="1" x14ac:dyDescent="0.25">
      <c r="E531" s="2"/>
      <c r="F531" s="2"/>
      <c r="J531" s="2"/>
    </row>
    <row r="532" spans="5:10" ht="18" customHeight="1" x14ac:dyDescent="0.25">
      <c r="E532" s="2"/>
      <c r="F532" s="2"/>
      <c r="J532" s="2"/>
    </row>
    <row r="533" spans="5:10" ht="18" customHeight="1" x14ac:dyDescent="0.25">
      <c r="E533" s="2"/>
      <c r="F533" s="2"/>
      <c r="J533" s="2"/>
    </row>
    <row r="534" spans="5:10" ht="18" customHeight="1" x14ac:dyDescent="0.25">
      <c r="E534" s="2"/>
      <c r="F534" s="2"/>
      <c r="J534" s="2"/>
    </row>
    <row r="535" spans="5:10" ht="18" customHeight="1" x14ac:dyDescent="0.25">
      <c r="E535" s="2"/>
      <c r="F535" s="2"/>
      <c r="J535" s="2"/>
    </row>
    <row r="536" spans="5:10" ht="18" customHeight="1" x14ac:dyDescent="0.25">
      <c r="E536" s="2"/>
      <c r="F536" s="2"/>
      <c r="J536" s="2"/>
    </row>
    <row r="537" spans="5:10" ht="18" customHeight="1" x14ac:dyDescent="0.25">
      <c r="E537" s="2"/>
      <c r="F537" s="2"/>
      <c r="J537" s="2"/>
    </row>
    <row r="538" spans="5:10" ht="18" customHeight="1" x14ac:dyDescent="0.25">
      <c r="E538" s="2"/>
      <c r="F538" s="2"/>
      <c r="J538" s="2"/>
    </row>
    <row r="539" spans="5:10" ht="18" customHeight="1" x14ac:dyDescent="0.25">
      <c r="E539" s="2"/>
      <c r="F539" s="2"/>
      <c r="J539" s="2"/>
    </row>
    <row r="540" spans="5:10" ht="18" customHeight="1" x14ac:dyDescent="0.25">
      <c r="E540" s="2"/>
      <c r="F540" s="2"/>
      <c r="J540" s="2"/>
    </row>
    <row r="541" spans="5:10" ht="18" customHeight="1" x14ac:dyDescent="0.25">
      <c r="E541" s="2"/>
      <c r="F541" s="2"/>
      <c r="J541" s="2"/>
    </row>
    <row r="542" spans="5:10" ht="18" customHeight="1" x14ac:dyDescent="0.25">
      <c r="E542" s="2"/>
      <c r="F542" s="2"/>
      <c r="J542" s="2"/>
    </row>
    <row r="543" spans="5:10" ht="18" customHeight="1" x14ac:dyDescent="0.25">
      <c r="E543" s="2"/>
      <c r="F543" s="2"/>
      <c r="J543" s="2"/>
    </row>
    <row r="544" spans="5:10" ht="18" customHeight="1" x14ac:dyDescent="0.25">
      <c r="E544" s="2"/>
      <c r="F544" s="2"/>
      <c r="J544" s="2"/>
    </row>
    <row r="545" spans="5:10" ht="18" customHeight="1" x14ac:dyDescent="0.25">
      <c r="E545" s="2"/>
      <c r="F545" s="2"/>
      <c r="J545" s="2"/>
    </row>
    <row r="546" spans="5:10" ht="18" customHeight="1" x14ac:dyDescent="0.25">
      <c r="E546" s="2"/>
      <c r="F546" s="2"/>
      <c r="J546" s="2"/>
    </row>
    <row r="547" spans="5:10" ht="18" customHeight="1" x14ac:dyDescent="0.25">
      <c r="E547" s="2"/>
      <c r="F547" s="2"/>
      <c r="J547" s="2"/>
    </row>
    <row r="548" spans="5:10" ht="18" customHeight="1" x14ac:dyDescent="0.25">
      <c r="E548" s="2"/>
      <c r="F548" s="2"/>
      <c r="J548" s="2"/>
    </row>
    <row r="549" spans="5:10" ht="18" customHeight="1" x14ac:dyDescent="0.25">
      <c r="E549" s="2"/>
      <c r="F549" s="2"/>
      <c r="J549" s="2"/>
    </row>
    <row r="550" spans="5:10" ht="18" customHeight="1" x14ac:dyDescent="0.25">
      <c r="E550" s="2"/>
      <c r="F550" s="2"/>
      <c r="J550" s="2"/>
    </row>
    <row r="551" spans="5:10" ht="18" customHeight="1" x14ac:dyDescent="0.25">
      <c r="E551" s="2"/>
      <c r="F551" s="2"/>
      <c r="J551" s="2"/>
    </row>
    <row r="552" spans="5:10" ht="18" customHeight="1" x14ac:dyDescent="0.25">
      <c r="E552" s="2"/>
      <c r="F552" s="2"/>
      <c r="J552" s="2"/>
    </row>
    <row r="553" spans="5:10" ht="18" customHeight="1" x14ac:dyDescent="0.25">
      <c r="E553" s="2"/>
      <c r="F553" s="2"/>
      <c r="J553" s="2"/>
    </row>
    <row r="554" spans="5:10" ht="18" customHeight="1" x14ac:dyDescent="0.25">
      <c r="E554" s="2"/>
      <c r="F554" s="2"/>
      <c r="J554" s="2"/>
    </row>
    <row r="555" spans="5:10" ht="18" customHeight="1" x14ac:dyDescent="0.25">
      <c r="E555" s="2"/>
      <c r="F555" s="2"/>
      <c r="J555" s="2"/>
    </row>
    <row r="556" spans="5:10" ht="18" customHeight="1" x14ac:dyDescent="0.25">
      <c r="E556" s="2"/>
      <c r="F556" s="2"/>
      <c r="J556" s="2"/>
    </row>
    <row r="557" spans="5:10" ht="18" customHeight="1" x14ac:dyDescent="0.25">
      <c r="E557" s="2"/>
      <c r="F557" s="2"/>
      <c r="J557" s="2"/>
    </row>
    <row r="558" spans="5:10" ht="18" customHeight="1" x14ac:dyDescent="0.25">
      <c r="E558" s="2"/>
      <c r="F558" s="2"/>
      <c r="J558" s="2"/>
    </row>
    <row r="559" spans="5:10" ht="18" customHeight="1" x14ac:dyDescent="0.25">
      <c r="E559" s="2"/>
      <c r="F559" s="2"/>
      <c r="J559" s="2"/>
    </row>
    <row r="560" spans="5:10" ht="18" customHeight="1" x14ac:dyDescent="0.25">
      <c r="E560" s="2"/>
      <c r="F560" s="2"/>
      <c r="J560" s="2"/>
    </row>
    <row r="561" spans="5:10" ht="18" customHeight="1" x14ac:dyDescent="0.25">
      <c r="E561" s="2"/>
      <c r="F561" s="2"/>
      <c r="J561" s="2"/>
    </row>
    <row r="562" spans="5:10" ht="18" customHeight="1" x14ac:dyDescent="0.25">
      <c r="E562" s="2"/>
      <c r="F562" s="2"/>
      <c r="J562" s="2"/>
    </row>
    <row r="563" spans="5:10" ht="18" customHeight="1" x14ac:dyDescent="0.25">
      <c r="E563" s="2"/>
      <c r="F563" s="2"/>
      <c r="J563" s="2"/>
    </row>
    <row r="564" spans="5:10" ht="18" customHeight="1" x14ac:dyDescent="0.25">
      <c r="E564" s="2"/>
      <c r="F564" s="2"/>
      <c r="J564" s="2"/>
    </row>
    <row r="565" spans="5:10" ht="18" customHeight="1" x14ac:dyDescent="0.25">
      <c r="E565" s="2"/>
      <c r="F565" s="2"/>
      <c r="J565" s="2"/>
    </row>
    <row r="566" spans="5:10" ht="18" customHeight="1" x14ac:dyDescent="0.25">
      <c r="E566" s="2"/>
      <c r="F566" s="2"/>
      <c r="J566" s="2"/>
    </row>
    <row r="567" spans="5:10" ht="18" customHeight="1" x14ac:dyDescent="0.25">
      <c r="E567" s="2"/>
      <c r="F567" s="2"/>
      <c r="J567" s="2"/>
    </row>
    <row r="568" spans="5:10" ht="18" customHeight="1" x14ac:dyDescent="0.25">
      <c r="E568" s="2"/>
      <c r="F568" s="2"/>
      <c r="J568" s="2"/>
    </row>
    <row r="569" spans="5:10" ht="18" customHeight="1" x14ac:dyDescent="0.25">
      <c r="E569" s="2"/>
      <c r="F569" s="2"/>
      <c r="J569" s="2"/>
    </row>
    <row r="570" spans="5:10" ht="18" customHeight="1" x14ac:dyDescent="0.25">
      <c r="E570" s="2"/>
      <c r="F570" s="2"/>
      <c r="J570" s="2"/>
    </row>
    <row r="571" spans="5:10" ht="18" customHeight="1" x14ac:dyDescent="0.25">
      <c r="E571" s="2"/>
      <c r="F571" s="2"/>
      <c r="J571" s="2"/>
    </row>
    <row r="572" spans="5:10" ht="18" customHeight="1" x14ac:dyDescent="0.25">
      <c r="E572" s="2"/>
      <c r="F572" s="2"/>
      <c r="J572" s="2"/>
    </row>
    <row r="573" spans="5:10" ht="18" customHeight="1" x14ac:dyDescent="0.25">
      <c r="E573" s="2"/>
      <c r="F573" s="2"/>
      <c r="J573" s="2"/>
    </row>
    <row r="574" spans="5:10" ht="18" customHeight="1" x14ac:dyDescent="0.25">
      <c r="E574" s="2"/>
      <c r="F574" s="2"/>
      <c r="J574" s="2"/>
    </row>
    <row r="575" spans="5:10" ht="18" customHeight="1" x14ac:dyDescent="0.25">
      <c r="E575" s="2"/>
      <c r="F575" s="2"/>
      <c r="J575" s="2"/>
    </row>
    <row r="576" spans="5:10" ht="18" customHeight="1" x14ac:dyDescent="0.25">
      <c r="E576" s="2"/>
      <c r="F576" s="2"/>
      <c r="J576" s="2"/>
    </row>
    <row r="577" spans="5:10" ht="18" customHeight="1" x14ac:dyDescent="0.25">
      <c r="E577" s="2"/>
      <c r="F577" s="2"/>
      <c r="J577" s="2"/>
    </row>
    <row r="578" spans="5:10" ht="18" customHeight="1" x14ac:dyDescent="0.25">
      <c r="E578" s="2"/>
      <c r="F578" s="2"/>
      <c r="J578" s="2"/>
    </row>
    <row r="579" spans="5:10" ht="18" customHeight="1" x14ac:dyDescent="0.25">
      <c r="E579" s="2"/>
      <c r="F579" s="2"/>
      <c r="J579" s="2"/>
    </row>
    <row r="580" spans="5:10" ht="18" customHeight="1" x14ac:dyDescent="0.25">
      <c r="E580" s="2"/>
      <c r="F580" s="2"/>
      <c r="J580" s="2"/>
    </row>
    <row r="581" spans="5:10" ht="18" customHeight="1" x14ac:dyDescent="0.25">
      <c r="E581" s="2"/>
      <c r="F581" s="2"/>
      <c r="J581" s="2"/>
    </row>
    <row r="582" spans="5:10" ht="18" customHeight="1" x14ac:dyDescent="0.25">
      <c r="E582" s="2"/>
      <c r="F582" s="2"/>
      <c r="J582" s="2"/>
    </row>
    <row r="583" spans="5:10" ht="18" customHeight="1" x14ac:dyDescent="0.25">
      <c r="E583" s="2"/>
      <c r="F583" s="2"/>
      <c r="J583" s="2"/>
    </row>
    <row r="584" spans="5:10" ht="18" customHeight="1" x14ac:dyDescent="0.25">
      <c r="E584" s="2"/>
      <c r="F584" s="2"/>
      <c r="J584" s="2"/>
    </row>
    <row r="585" spans="5:10" ht="18" customHeight="1" x14ac:dyDescent="0.25">
      <c r="E585" s="2"/>
      <c r="F585" s="2"/>
      <c r="J585" s="2"/>
    </row>
    <row r="586" spans="5:10" ht="18" customHeight="1" x14ac:dyDescent="0.25">
      <c r="E586" s="2"/>
      <c r="F586" s="2"/>
      <c r="J586" s="2"/>
    </row>
    <row r="587" spans="5:10" ht="18" customHeight="1" x14ac:dyDescent="0.25">
      <c r="E587" s="2"/>
      <c r="F587" s="2"/>
      <c r="J587" s="2"/>
    </row>
    <row r="588" spans="5:10" ht="18" customHeight="1" x14ac:dyDescent="0.25">
      <c r="E588" s="2"/>
      <c r="F588" s="2"/>
      <c r="J588" s="2"/>
    </row>
    <row r="589" spans="5:10" ht="18" customHeight="1" x14ac:dyDescent="0.25">
      <c r="E589" s="2"/>
      <c r="F589" s="2"/>
      <c r="J589" s="2"/>
    </row>
    <row r="590" spans="5:10" ht="18" customHeight="1" x14ac:dyDescent="0.25">
      <c r="E590" s="2"/>
      <c r="F590" s="2"/>
      <c r="J590" s="2"/>
    </row>
    <row r="591" spans="5:10" ht="18" customHeight="1" x14ac:dyDescent="0.25">
      <c r="E591" s="2"/>
      <c r="F591" s="2"/>
      <c r="J591" s="2"/>
    </row>
    <row r="592" spans="5:10" ht="18" customHeight="1" x14ac:dyDescent="0.25">
      <c r="E592" s="2"/>
      <c r="F592" s="2"/>
      <c r="J592" s="2"/>
    </row>
    <row r="593" spans="5:10" ht="18" customHeight="1" x14ac:dyDescent="0.25">
      <c r="E593" s="2"/>
      <c r="F593" s="2"/>
      <c r="J593" s="2"/>
    </row>
    <row r="594" spans="5:10" ht="18" customHeight="1" x14ac:dyDescent="0.25">
      <c r="E594" s="2"/>
      <c r="F594" s="2"/>
      <c r="J594" s="2"/>
    </row>
    <row r="595" spans="5:10" ht="18" customHeight="1" x14ac:dyDescent="0.25">
      <c r="E595" s="2"/>
      <c r="F595" s="2"/>
      <c r="J595" s="2"/>
    </row>
    <row r="596" spans="5:10" ht="18" customHeight="1" x14ac:dyDescent="0.25">
      <c r="E596" s="2"/>
      <c r="F596" s="2"/>
      <c r="J596" s="2"/>
    </row>
    <row r="597" spans="5:10" ht="18" customHeight="1" x14ac:dyDescent="0.25">
      <c r="E597" s="2"/>
      <c r="F597" s="2"/>
      <c r="J597" s="2"/>
    </row>
    <row r="598" spans="5:10" ht="18" customHeight="1" x14ac:dyDescent="0.25">
      <c r="E598" s="2"/>
      <c r="F598" s="2"/>
      <c r="J598" s="2"/>
    </row>
    <row r="599" spans="5:10" ht="18" customHeight="1" x14ac:dyDescent="0.25">
      <c r="E599" s="2"/>
      <c r="F599" s="2"/>
      <c r="J599" s="2"/>
    </row>
    <row r="600" spans="5:10" ht="18" customHeight="1" x14ac:dyDescent="0.25">
      <c r="E600" s="2"/>
      <c r="F600" s="2"/>
      <c r="J600" s="2"/>
    </row>
    <row r="601" spans="5:10" ht="18" customHeight="1" x14ac:dyDescent="0.25">
      <c r="E601" s="2"/>
      <c r="F601" s="2"/>
      <c r="J601" s="2"/>
    </row>
    <row r="602" spans="5:10" ht="18" customHeight="1" x14ac:dyDescent="0.25">
      <c r="E602" s="2"/>
      <c r="F602" s="2"/>
      <c r="J602" s="2"/>
    </row>
    <row r="603" spans="5:10" ht="18" customHeight="1" x14ac:dyDescent="0.25">
      <c r="E603" s="2"/>
      <c r="F603" s="2"/>
      <c r="J603" s="2"/>
    </row>
    <row r="604" spans="5:10" ht="18" customHeight="1" x14ac:dyDescent="0.25">
      <c r="E604" s="2"/>
      <c r="F604" s="2"/>
      <c r="J604" s="2"/>
    </row>
    <row r="605" spans="5:10" ht="18" customHeight="1" x14ac:dyDescent="0.25">
      <c r="E605" s="2"/>
      <c r="F605" s="2"/>
      <c r="J605" s="2"/>
    </row>
    <row r="606" spans="5:10" ht="18" customHeight="1" x14ac:dyDescent="0.25">
      <c r="E606" s="2"/>
      <c r="F606" s="2"/>
      <c r="J606" s="2"/>
    </row>
    <row r="607" spans="5:10" ht="18" customHeight="1" x14ac:dyDescent="0.25">
      <c r="E607" s="2"/>
      <c r="F607" s="2"/>
      <c r="J607" s="2"/>
    </row>
    <row r="608" spans="5:10" ht="18" customHeight="1" x14ac:dyDescent="0.25">
      <c r="E608" s="2"/>
      <c r="F608" s="2"/>
      <c r="J608" s="2"/>
    </row>
    <row r="609" spans="5:10" ht="18" customHeight="1" x14ac:dyDescent="0.25">
      <c r="E609" s="2"/>
      <c r="F609" s="2"/>
      <c r="J609" s="2"/>
    </row>
    <row r="610" spans="5:10" ht="18" customHeight="1" x14ac:dyDescent="0.25">
      <c r="E610" s="2"/>
      <c r="F610" s="2"/>
      <c r="J610" s="2"/>
    </row>
    <row r="611" spans="5:10" ht="18" customHeight="1" x14ac:dyDescent="0.25">
      <c r="E611" s="2"/>
      <c r="F611" s="2"/>
      <c r="J611" s="2"/>
    </row>
    <row r="612" spans="5:10" ht="18" customHeight="1" x14ac:dyDescent="0.25">
      <c r="E612" s="2"/>
      <c r="F612" s="2"/>
      <c r="J612" s="2"/>
    </row>
    <row r="613" spans="5:10" ht="18" customHeight="1" x14ac:dyDescent="0.25">
      <c r="E613" s="2"/>
      <c r="F613" s="2"/>
      <c r="J613" s="2"/>
    </row>
    <row r="614" spans="5:10" ht="18" customHeight="1" x14ac:dyDescent="0.25">
      <c r="E614" s="2"/>
      <c r="F614" s="2"/>
      <c r="J614" s="2"/>
    </row>
    <row r="615" spans="5:10" ht="18" customHeight="1" x14ac:dyDescent="0.25">
      <c r="E615" s="2"/>
      <c r="F615" s="2"/>
      <c r="J615" s="2"/>
    </row>
    <row r="616" spans="5:10" ht="18" customHeight="1" x14ac:dyDescent="0.25">
      <c r="E616" s="2"/>
      <c r="F616" s="2"/>
      <c r="J616" s="2"/>
    </row>
    <row r="617" spans="5:10" ht="18" customHeight="1" x14ac:dyDescent="0.25">
      <c r="E617" s="2"/>
      <c r="F617" s="2"/>
      <c r="J617" s="2"/>
    </row>
    <row r="618" spans="5:10" ht="18" customHeight="1" x14ac:dyDescent="0.25">
      <c r="E618" s="2"/>
      <c r="F618" s="2"/>
      <c r="J618" s="2"/>
    </row>
    <row r="619" spans="5:10" ht="18" customHeight="1" x14ac:dyDescent="0.25">
      <c r="E619" s="2"/>
      <c r="F619" s="2"/>
      <c r="J619" s="2"/>
    </row>
    <row r="620" spans="5:10" ht="18" customHeight="1" x14ac:dyDescent="0.25">
      <c r="E620" s="2"/>
      <c r="F620" s="2"/>
      <c r="J620" s="2"/>
    </row>
    <row r="621" spans="5:10" ht="18" customHeight="1" x14ac:dyDescent="0.25">
      <c r="E621" s="2"/>
      <c r="F621" s="2"/>
      <c r="J621" s="2"/>
    </row>
    <row r="622" spans="5:10" ht="18" customHeight="1" x14ac:dyDescent="0.25">
      <c r="E622" s="2"/>
      <c r="F622" s="2"/>
      <c r="J622" s="2"/>
    </row>
    <row r="623" spans="5:10" ht="18" customHeight="1" x14ac:dyDescent="0.25">
      <c r="E623" s="2"/>
      <c r="F623" s="2"/>
      <c r="J623" s="2"/>
    </row>
    <row r="624" spans="5:10" ht="18" customHeight="1" x14ac:dyDescent="0.25">
      <c r="E624" s="2"/>
      <c r="F624" s="2"/>
      <c r="J624" s="2"/>
    </row>
    <row r="625" spans="5:10" ht="18" customHeight="1" x14ac:dyDescent="0.25">
      <c r="E625" s="2"/>
      <c r="F625" s="2"/>
      <c r="J625" s="2"/>
    </row>
    <row r="626" spans="5:10" ht="18" customHeight="1" x14ac:dyDescent="0.25">
      <c r="E626" s="2"/>
      <c r="F626" s="2"/>
      <c r="J626" s="2"/>
    </row>
    <row r="627" spans="5:10" ht="18" customHeight="1" x14ac:dyDescent="0.25">
      <c r="E627" s="2"/>
      <c r="F627" s="2"/>
      <c r="J627" s="2"/>
    </row>
    <row r="628" spans="5:10" ht="18" customHeight="1" x14ac:dyDescent="0.25">
      <c r="E628" s="2"/>
      <c r="F628" s="2"/>
      <c r="J628" s="2"/>
    </row>
    <row r="629" spans="5:10" ht="18" customHeight="1" x14ac:dyDescent="0.25">
      <c r="E629" s="2"/>
      <c r="F629" s="2"/>
      <c r="J629" s="2"/>
    </row>
    <row r="630" spans="5:10" ht="18" customHeight="1" x14ac:dyDescent="0.25">
      <c r="E630" s="2"/>
      <c r="F630" s="2"/>
      <c r="J630" s="2"/>
    </row>
    <row r="631" spans="5:10" ht="18" customHeight="1" x14ac:dyDescent="0.25">
      <c r="E631" s="2"/>
      <c r="F631" s="2"/>
      <c r="J631" s="2"/>
    </row>
    <row r="632" spans="5:10" ht="18" customHeight="1" x14ac:dyDescent="0.25">
      <c r="E632" s="2"/>
      <c r="F632" s="2"/>
      <c r="J632" s="2"/>
    </row>
    <row r="633" spans="5:10" ht="18" customHeight="1" x14ac:dyDescent="0.25">
      <c r="E633" s="2"/>
      <c r="F633" s="2"/>
      <c r="J633" s="2"/>
    </row>
    <row r="634" spans="5:10" ht="18" customHeight="1" x14ac:dyDescent="0.25">
      <c r="E634" s="2"/>
      <c r="F634" s="2"/>
      <c r="J634" s="2"/>
    </row>
    <row r="635" spans="5:10" ht="18" customHeight="1" x14ac:dyDescent="0.25">
      <c r="E635" s="2"/>
      <c r="F635" s="2"/>
      <c r="J635" s="2"/>
    </row>
    <row r="636" spans="5:10" ht="18" customHeight="1" x14ac:dyDescent="0.25">
      <c r="E636" s="2"/>
      <c r="F636" s="2"/>
      <c r="J636" s="2"/>
    </row>
    <row r="637" spans="5:10" ht="18" customHeight="1" x14ac:dyDescent="0.25">
      <c r="E637" s="2"/>
      <c r="F637" s="2"/>
      <c r="J637" s="2"/>
    </row>
    <row r="638" spans="5:10" ht="18" customHeight="1" x14ac:dyDescent="0.25">
      <c r="E638" s="2"/>
      <c r="F638" s="2"/>
      <c r="J638" s="2"/>
    </row>
    <row r="639" spans="5:10" ht="18" customHeight="1" x14ac:dyDescent="0.25">
      <c r="E639" s="2"/>
      <c r="F639" s="2"/>
      <c r="J639" s="2"/>
    </row>
    <row r="640" spans="5:10" ht="18" customHeight="1" x14ac:dyDescent="0.25">
      <c r="E640" s="2"/>
      <c r="F640" s="2"/>
      <c r="J640" s="2"/>
    </row>
    <row r="641" spans="5:10" ht="18" customHeight="1" x14ac:dyDescent="0.25">
      <c r="E641" s="2"/>
      <c r="F641" s="2"/>
      <c r="J641" s="2"/>
    </row>
    <row r="642" spans="5:10" ht="18" customHeight="1" x14ac:dyDescent="0.25">
      <c r="E642" s="2"/>
      <c r="F642" s="2"/>
      <c r="J642" s="2"/>
    </row>
    <row r="643" spans="5:10" ht="18" customHeight="1" x14ac:dyDescent="0.25">
      <c r="E643" s="2"/>
      <c r="F643" s="2"/>
      <c r="J643" s="2"/>
    </row>
    <row r="644" spans="5:10" ht="18" customHeight="1" x14ac:dyDescent="0.25">
      <c r="E644" s="2"/>
      <c r="F644" s="2"/>
      <c r="J644" s="2"/>
    </row>
    <row r="645" spans="5:10" ht="18" customHeight="1" x14ac:dyDescent="0.25">
      <c r="E645" s="2"/>
      <c r="F645" s="2"/>
      <c r="J645" s="2"/>
    </row>
    <row r="646" spans="5:10" ht="18" customHeight="1" x14ac:dyDescent="0.25">
      <c r="E646" s="2"/>
      <c r="F646" s="2"/>
      <c r="J646" s="2"/>
    </row>
    <row r="647" spans="5:10" ht="18" customHeight="1" x14ac:dyDescent="0.25">
      <c r="E647" s="2"/>
      <c r="F647" s="2"/>
      <c r="J647" s="2"/>
    </row>
    <row r="648" spans="5:10" ht="18" customHeight="1" x14ac:dyDescent="0.25">
      <c r="E648" s="2"/>
      <c r="F648" s="2"/>
      <c r="J648" s="2"/>
    </row>
    <row r="649" spans="5:10" ht="18" customHeight="1" x14ac:dyDescent="0.25">
      <c r="E649" s="2"/>
      <c r="F649" s="2"/>
      <c r="J649" s="2"/>
    </row>
    <row r="650" spans="5:10" ht="18" customHeight="1" x14ac:dyDescent="0.25">
      <c r="E650" s="2"/>
      <c r="F650" s="2"/>
      <c r="J650" s="2"/>
    </row>
    <row r="651" spans="5:10" ht="18" customHeight="1" x14ac:dyDescent="0.25">
      <c r="E651" s="2"/>
      <c r="F651" s="2"/>
      <c r="J651" s="2"/>
    </row>
    <row r="652" spans="5:10" ht="18" customHeight="1" x14ac:dyDescent="0.25">
      <c r="E652" s="2"/>
      <c r="F652" s="2"/>
      <c r="J652" s="2"/>
    </row>
    <row r="653" spans="5:10" ht="18" customHeight="1" x14ac:dyDescent="0.25">
      <c r="E653" s="2"/>
      <c r="F653" s="2"/>
      <c r="J653" s="2"/>
    </row>
    <row r="654" spans="5:10" ht="18" customHeight="1" x14ac:dyDescent="0.25">
      <c r="E654" s="2"/>
      <c r="F654" s="2"/>
      <c r="J654" s="2"/>
    </row>
    <row r="655" spans="5:10" ht="18" customHeight="1" x14ac:dyDescent="0.25">
      <c r="E655" s="2"/>
      <c r="F655" s="2"/>
      <c r="J655" s="2"/>
    </row>
    <row r="656" spans="5:10" ht="18" customHeight="1" x14ac:dyDescent="0.25">
      <c r="E656" s="2"/>
      <c r="F656" s="2"/>
      <c r="J656" s="2"/>
    </row>
    <row r="657" spans="5:10" ht="18" customHeight="1" x14ac:dyDescent="0.25">
      <c r="E657" s="2"/>
      <c r="F657" s="2"/>
      <c r="J657" s="2"/>
    </row>
    <row r="658" spans="5:10" ht="18" customHeight="1" x14ac:dyDescent="0.25">
      <c r="E658" s="2"/>
      <c r="F658" s="2"/>
      <c r="J658" s="2"/>
    </row>
    <row r="659" spans="5:10" ht="18" customHeight="1" x14ac:dyDescent="0.25">
      <c r="E659" s="2"/>
      <c r="F659" s="2"/>
      <c r="J659" s="2"/>
    </row>
    <row r="660" spans="5:10" ht="18" customHeight="1" x14ac:dyDescent="0.25">
      <c r="E660" s="2"/>
      <c r="F660" s="2"/>
      <c r="J660" s="2"/>
    </row>
    <row r="661" spans="5:10" ht="18" customHeight="1" x14ac:dyDescent="0.25">
      <c r="E661" s="2"/>
      <c r="F661" s="2"/>
      <c r="J661" s="2"/>
    </row>
    <row r="662" spans="5:10" ht="18" customHeight="1" x14ac:dyDescent="0.25">
      <c r="E662" s="2"/>
      <c r="F662" s="2"/>
      <c r="J662" s="2"/>
    </row>
    <row r="663" spans="5:10" ht="18" customHeight="1" x14ac:dyDescent="0.25">
      <c r="E663" s="2"/>
      <c r="F663" s="2"/>
      <c r="J663" s="2"/>
    </row>
    <row r="664" spans="5:10" ht="18" customHeight="1" x14ac:dyDescent="0.25">
      <c r="E664" s="2"/>
      <c r="F664" s="2"/>
      <c r="J664" s="2"/>
    </row>
    <row r="665" spans="5:10" ht="18" customHeight="1" x14ac:dyDescent="0.25">
      <c r="E665" s="2"/>
      <c r="F665" s="2"/>
      <c r="J665" s="2"/>
    </row>
    <row r="666" spans="5:10" ht="18" customHeight="1" x14ac:dyDescent="0.25">
      <c r="E666" s="2"/>
      <c r="F666" s="2"/>
      <c r="J666" s="2"/>
    </row>
    <row r="667" spans="5:10" ht="18" customHeight="1" x14ac:dyDescent="0.25">
      <c r="E667" s="2"/>
      <c r="F667" s="2"/>
      <c r="J667" s="2"/>
    </row>
    <row r="668" spans="5:10" ht="18" customHeight="1" x14ac:dyDescent="0.25">
      <c r="E668" s="2"/>
      <c r="F668" s="2"/>
      <c r="J668" s="2"/>
    </row>
    <row r="669" spans="5:10" ht="18" customHeight="1" x14ac:dyDescent="0.25">
      <c r="E669" s="2"/>
      <c r="F669" s="2"/>
      <c r="J669" s="2"/>
    </row>
    <row r="670" spans="5:10" ht="18" customHeight="1" x14ac:dyDescent="0.25">
      <c r="E670" s="2"/>
      <c r="F670" s="2"/>
      <c r="J670" s="2"/>
    </row>
    <row r="671" spans="5:10" ht="18" customHeight="1" x14ac:dyDescent="0.25">
      <c r="E671" s="2"/>
      <c r="F671" s="2"/>
      <c r="J671" s="2"/>
    </row>
    <row r="672" spans="5:10" ht="18" customHeight="1" x14ac:dyDescent="0.25">
      <c r="E672" s="2"/>
      <c r="F672" s="2"/>
      <c r="J672" s="2"/>
    </row>
    <row r="673" spans="5:10" ht="18" customHeight="1" x14ac:dyDescent="0.25">
      <c r="E673" s="2"/>
      <c r="F673" s="2"/>
      <c r="J673" s="2"/>
    </row>
    <row r="674" spans="5:10" ht="18" customHeight="1" x14ac:dyDescent="0.25">
      <c r="E674" s="2"/>
      <c r="F674" s="2"/>
      <c r="J674" s="2"/>
    </row>
    <row r="675" spans="5:10" ht="18" customHeight="1" x14ac:dyDescent="0.25">
      <c r="E675" s="2"/>
      <c r="F675" s="2"/>
      <c r="J675" s="2"/>
    </row>
    <row r="676" spans="5:10" ht="18" customHeight="1" x14ac:dyDescent="0.25">
      <c r="E676" s="2"/>
      <c r="F676" s="2"/>
      <c r="J676" s="2"/>
    </row>
    <row r="677" spans="5:10" ht="18" customHeight="1" x14ac:dyDescent="0.25">
      <c r="E677" s="2"/>
      <c r="F677" s="2"/>
      <c r="J677" s="2"/>
    </row>
    <row r="678" spans="5:10" ht="18" customHeight="1" x14ac:dyDescent="0.25">
      <c r="E678" s="2"/>
      <c r="F678" s="2"/>
      <c r="J678" s="2"/>
    </row>
    <row r="679" spans="5:10" ht="18" customHeight="1" x14ac:dyDescent="0.25">
      <c r="E679" s="2"/>
      <c r="F679" s="2"/>
      <c r="J679" s="2"/>
    </row>
    <row r="680" spans="5:10" ht="18" customHeight="1" x14ac:dyDescent="0.25">
      <c r="E680" s="2"/>
      <c r="F680" s="2"/>
      <c r="J680" s="2"/>
    </row>
    <row r="681" spans="5:10" ht="18" customHeight="1" x14ac:dyDescent="0.25">
      <c r="E681" s="2"/>
      <c r="F681" s="2"/>
      <c r="J681" s="2"/>
    </row>
    <row r="682" spans="5:10" ht="18" customHeight="1" x14ac:dyDescent="0.25">
      <c r="E682" s="2"/>
      <c r="F682" s="2"/>
      <c r="J682" s="2"/>
    </row>
    <row r="683" spans="5:10" ht="18" customHeight="1" x14ac:dyDescent="0.25">
      <c r="E683" s="2"/>
      <c r="F683" s="2"/>
      <c r="J683" s="2"/>
    </row>
    <row r="684" spans="5:10" ht="18" customHeight="1" x14ac:dyDescent="0.25">
      <c r="E684" s="2"/>
      <c r="F684" s="2"/>
      <c r="J684" s="2"/>
    </row>
    <row r="685" spans="5:10" ht="18" customHeight="1" x14ac:dyDescent="0.25">
      <c r="E685" s="2"/>
      <c r="F685" s="2"/>
      <c r="J685" s="2"/>
    </row>
    <row r="686" spans="5:10" ht="18" customHeight="1" x14ac:dyDescent="0.25">
      <c r="E686" s="2"/>
      <c r="F686" s="2"/>
      <c r="J686" s="2"/>
    </row>
    <row r="687" spans="5:10" ht="18" customHeight="1" x14ac:dyDescent="0.25">
      <c r="E687" s="2"/>
      <c r="F687" s="2"/>
      <c r="J687" s="2"/>
    </row>
    <row r="688" spans="5:10" ht="18" customHeight="1" x14ac:dyDescent="0.25">
      <c r="E688" s="2"/>
      <c r="F688" s="2"/>
      <c r="J688" s="2"/>
    </row>
    <row r="689" spans="5:10" ht="18" customHeight="1" x14ac:dyDescent="0.25">
      <c r="E689" s="2"/>
      <c r="F689" s="2"/>
      <c r="J689" s="2"/>
    </row>
    <row r="690" spans="5:10" ht="18" customHeight="1" x14ac:dyDescent="0.25">
      <c r="E690" s="2"/>
      <c r="F690" s="2"/>
      <c r="J690" s="2"/>
    </row>
    <row r="691" spans="5:10" ht="18" customHeight="1" x14ac:dyDescent="0.25">
      <c r="E691" s="2"/>
      <c r="F691" s="2"/>
      <c r="J691" s="2"/>
    </row>
    <row r="692" spans="5:10" ht="18" customHeight="1" x14ac:dyDescent="0.25">
      <c r="E692" s="2"/>
      <c r="F692" s="2"/>
      <c r="J692" s="2"/>
    </row>
    <row r="693" spans="5:10" ht="18" customHeight="1" x14ac:dyDescent="0.25">
      <c r="E693" s="2"/>
      <c r="F693" s="2"/>
      <c r="J693" s="2"/>
    </row>
    <row r="694" spans="5:10" ht="18" customHeight="1" x14ac:dyDescent="0.25">
      <c r="E694" s="2"/>
      <c r="F694" s="2"/>
      <c r="J694" s="2"/>
    </row>
    <row r="695" spans="5:10" ht="18" customHeight="1" x14ac:dyDescent="0.25">
      <c r="E695" s="2"/>
      <c r="F695" s="2"/>
      <c r="J695" s="2"/>
    </row>
    <row r="696" spans="5:10" ht="18" customHeight="1" x14ac:dyDescent="0.25">
      <c r="E696" s="2"/>
      <c r="F696" s="2"/>
      <c r="J696" s="2"/>
    </row>
    <row r="697" spans="5:10" ht="18" customHeight="1" x14ac:dyDescent="0.25">
      <c r="E697" s="2"/>
      <c r="F697" s="2"/>
      <c r="J697" s="2"/>
    </row>
    <row r="698" spans="5:10" ht="18" customHeight="1" x14ac:dyDescent="0.25">
      <c r="E698" s="2"/>
      <c r="F698" s="2"/>
      <c r="J698" s="2"/>
    </row>
    <row r="699" spans="5:10" ht="18" customHeight="1" x14ac:dyDescent="0.25">
      <c r="E699" s="2"/>
      <c r="F699" s="2"/>
      <c r="J699" s="2"/>
    </row>
    <row r="700" spans="5:10" ht="18" customHeight="1" x14ac:dyDescent="0.25">
      <c r="E700" s="2"/>
      <c r="F700" s="2"/>
      <c r="J700" s="2"/>
    </row>
    <row r="701" spans="5:10" ht="18" customHeight="1" x14ac:dyDescent="0.25">
      <c r="E701" s="2"/>
      <c r="F701" s="2"/>
      <c r="J701" s="2"/>
    </row>
    <row r="702" spans="5:10" ht="18" customHeight="1" x14ac:dyDescent="0.25">
      <c r="E702" s="2"/>
      <c r="F702" s="2"/>
      <c r="J702" s="2"/>
    </row>
    <row r="703" spans="5:10" ht="18" customHeight="1" x14ac:dyDescent="0.25">
      <c r="E703" s="2"/>
      <c r="F703" s="2"/>
      <c r="J703" s="2"/>
    </row>
    <row r="704" spans="5:10" ht="18" customHeight="1" x14ac:dyDescent="0.25">
      <c r="E704" s="2"/>
      <c r="F704" s="2"/>
      <c r="J704" s="2"/>
    </row>
    <row r="705" spans="5:10" ht="18" customHeight="1" x14ac:dyDescent="0.25">
      <c r="E705" s="2"/>
      <c r="F705" s="2"/>
      <c r="J705" s="2"/>
    </row>
    <row r="706" spans="5:10" ht="18" customHeight="1" x14ac:dyDescent="0.25">
      <c r="E706" s="2"/>
      <c r="F706" s="2"/>
      <c r="J706" s="2"/>
    </row>
    <row r="707" spans="5:10" ht="18" customHeight="1" x14ac:dyDescent="0.25">
      <c r="E707" s="2"/>
      <c r="F707" s="2"/>
      <c r="J707" s="2"/>
    </row>
    <row r="708" spans="5:10" ht="18" customHeight="1" x14ac:dyDescent="0.25">
      <c r="E708" s="2"/>
      <c r="F708" s="2"/>
      <c r="J708" s="2"/>
    </row>
    <row r="709" spans="5:10" ht="18" customHeight="1" x14ac:dyDescent="0.25">
      <c r="E709" s="2"/>
      <c r="F709" s="2"/>
      <c r="J709" s="2"/>
    </row>
    <row r="710" spans="5:10" ht="18" customHeight="1" x14ac:dyDescent="0.25">
      <c r="E710" s="2"/>
      <c r="F710" s="2"/>
      <c r="J710" s="2"/>
    </row>
    <row r="711" spans="5:10" ht="18" customHeight="1" x14ac:dyDescent="0.25">
      <c r="E711" s="2"/>
      <c r="F711" s="2"/>
      <c r="J711" s="2"/>
    </row>
    <row r="712" spans="5:10" ht="18" customHeight="1" x14ac:dyDescent="0.25">
      <c r="E712" s="2"/>
      <c r="F712" s="2"/>
      <c r="J712" s="2"/>
    </row>
    <row r="713" spans="5:10" ht="18" customHeight="1" x14ac:dyDescent="0.25">
      <c r="E713" s="2"/>
      <c r="F713" s="2"/>
      <c r="J713" s="2"/>
    </row>
    <row r="714" spans="5:10" ht="18" customHeight="1" x14ac:dyDescent="0.25">
      <c r="E714" s="2"/>
      <c r="F714" s="2"/>
      <c r="J714" s="2"/>
    </row>
    <row r="715" spans="5:10" ht="18" customHeight="1" x14ac:dyDescent="0.25">
      <c r="E715" s="2"/>
      <c r="F715" s="2"/>
      <c r="J715" s="2"/>
    </row>
    <row r="716" spans="5:10" ht="18" customHeight="1" x14ac:dyDescent="0.25">
      <c r="E716" s="2"/>
      <c r="F716" s="2"/>
      <c r="J716" s="2"/>
    </row>
    <row r="717" spans="5:10" ht="18" customHeight="1" x14ac:dyDescent="0.25">
      <c r="E717" s="2"/>
      <c r="F717" s="2"/>
      <c r="J717" s="2"/>
    </row>
    <row r="718" spans="5:10" ht="18" customHeight="1" x14ac:dyDescent="0.25">
      <c r="E718" s="2"/>
      <c r="F718" s="2"/>
      <c r="J718" s="2"/>
    </row>
    <row r="719" spans="5:10" ht="18" customHeight="1" x14ac:dyDescent="0.25">
      <c r="E719" s="2"/>
      <c r="F719" s="2"/>
      <c r="J719" s="2"/>
    </row>
    <row r="720" spans="5:10" ht="18" customHeight="1" x14ac:dyDescent="0.25">
      <c r="E720" s="2"/>
      <c r="F720" s="2"/>
      <c r="J720" s="2"/>
    </row>
    <row r="721" spans="5:10" ht="18" customHeight="1" x14ac:dyDescent="0.25">
      <c r="E721" s="2"/>
      <c r="F721" s="2"/>
      <c r="J721" s="2"/>
    </row>
    <row r="722" spans="5:10" ht="18" customHeight="1" x14ac:dyDescent="0.25">
      <c r="E722" s="2"/>
      <c r="F722" s="2"/>
      <c r="J722" s="2"/>
    </row>
    <row r="723" spans="5:10" ht="18" customHeight="1" x14ac:dyDescent="0.25">
      <c r="E723" s="2"/>
      <c r="F723" s="2"/>
      <c r="J723" s="2"/>
    </row>
    <row r="724" spans="5:10" ht="18" customHeight="1" x14ac:dyDescent="0.25">
      <c r="E724" s="2"/>
      <c r="F724" s="2"/>
      <c r="J724" s="2"/>
    </row>
    <row r="725" spans="5:10" ht="18" customHeight="1" x14ac:dyDescent="0.25">
      <c r="E725" s="2"/>
      <c r="F725" s="2"/>
      <c r="J725" s="2"/>
    </row>
    <row r="726" spans="5:10" ht="18" customHeight="1" x14ac:dyDescent="0.25">
      <c r="E726" s="2"/>
      <c r="F726" s="2"/>
      <c r="J726" s="2"/>
    </row>
    <row r="727" spans="5:10" ht="18" customHeight="1" x14ac:dyDescent="0.25">
      <c r="E727" s="2"/>
      <c r="F727" s="2"/>
      <c r="J727" s="2"/>
    </row>
    <row r="728" spans="5:10" ht="18" customHeight="1" x14ac:dyDescent="0.25">
      <c r="E728" s="2"/>
      <c r="F728" s="2"/>
      <c r="J728" s="2"/>
    </row>
    <row r="729" spans="5:10" ht="18" customHeight="1" x14ac:dyDescent="0.25">
      <c r="E729" s="2"/>
      <c r="F729" s="2"/>
      <c r="J729" s="2"/>
    </row>
    <row r="730" spans="5:10" ht="18" customHeight="1" x14ac:dyDescent="0.25">
      <c r="E730" s="2"/>
      <c r="F730" s="2"/>
      <c r="J730" s="2"/>
    </row>
    <row r="731" spans="5:10" ht="18" customHeight="1" x14ac:dyDescent="0.25">
      <c r="E731" s="2"/>
      <c r="F731" s="2"/>
      <c r="J731" s="2"/>
    </row>
    <row r="732" spans="5:10" ht="18" customHeight="1" x14ac:dyDescent="0.25">
      <c r="E732" s="2"/>
      <c r="F732" s="2"/>
      <c r="J732" s="2"/>
    </row>
    <row r="733" spans="5:10" ht="18" customHeight="1" x14ac:dyDescent="0.25">
      <c r="E733" s="2"/>
      <c r="F733" s="2"/>
      <c r="J733" s="2"/>
    </row>
    <row r="734" spans="5:10" ht="18" customHeight="1" x14ac:dyDescent="0.25">
      <c r="E734" s="2"/>
      <c r="F734" s="2"/>
      <c r="J734" s="2"/>
    </row>
    <row r="735" spans="5:10" ht="18" customHeight="1" x14ac:dyDescent="0.25">
      <c r="E735" s="2"/>
      <c r="F735" s="2"/>
      <c r="J735" s="2"/>
    </row>
    <row r="736" spans="5:10" ht="18" customHeight="1" x14ac:dyDescent="0.25">
      <c r="E736" s="2"/>
      <c r="F736" s="2"/>
      <c r="J736" s="2"/>
    </row>
    <row r="737" spans="5:10" ht="18" customHeight="1" x14ac:dyDescent="0.25">
      <c r="E737" s="2"/>
      <c r="F737" s="2"/>
      <c r="J737" s="2"/>
    </row>
    <row r="738" spans="5:10" ht="18" customHeight="1" x14ac:dyDescent="0.25">
      <c r="E738" s="2"/>
      <c r="F738" s="2"/>
      <c r="J738" s="2"/>
    </row>
    <row r="739" spans="5:10" ht="18" customHeight="1" x14ac:dyDescent="0.25">
      <c r="E739" s="2"/>
      <c r="F739" s="2"/>
      <c r="J739" s="2"/>
    </row>
    <row r="740" spans="5:10" ht="18" customHeight="1" x14ac:dyDescent="0.25">
      <c r="E740" s="2"/>
      <c r="F740" s="2"/>
      <c r="J740" s="2"/>
    </row>
    <row r="741" spans="5:10" ht="18" customHeight="1" x14ac:dyDescent="0.25">
      <c r="E741" s="2"/>
      <c r="F741" s="2"/>
      <c r="J741" s="2"/>
    </row>
    <row r="742" spans="5:10" ht="18" customHeight="1" x14ac:dyDescent="0.25">
      <c r="E742" s="2"/>
      <c r="F742" s="2"/>
      <c r="J742" s="2"/>
    </row>
    <row r="743" spans="5:10" ht="18" customHeight="1" x14ac:dyDescent="0.25">
      <c r="E743" s="2"/>
      <c r="F743" s="2"/>
      <c r="J743" s="2"/>
    </row>
    <row r="744" spans="5:10" ht="18" customHeight="1" x14ac:dyDescent="0.25">
      <c r="E744" s="2"/>
      <c r="F744" s="2"/>
      <c r="J744" s="2"/>
    </row>
    <row r="745" spans="5:10" ht="18" customHeight="1" x14ac:dyDescent="0.25">
      <c r="E745" s="2"/>
      <c r="F745" s="2"/>
      <c r="J745" s="2"/>
    </row>
    <row r="746" spans="5:10" ht="18" customHeight="1" x14ac:dyDescent="0.25">
      <c r="E746" s="2"/>
      <c r="F746" s="2"/>
      <c r="J746" s="2"/>
    </row>
    <row r="747" spans="5:10" ht="18" customHeight="1" x14ac:dyDescent="0.25">
      <c r="E747" s="2"/>
      <c r="F747" s="2"/>
      <c r="J747" s="2"/>
    </row>
    <row r="748" spans="5:10" ht="18" customHeight="1" x14ac:dyDescent="0.25">
      <c r="E748" s="2"/>
      <c r="F748" s="2"/>
      <c r="J748" s="2"/>
    </row>
    <row r="749" spans="5:10" ht="18" customHeight="1" x14ac:dyDescent="0.25">
      <c r="E749" s="2"/>
      <c r="F749" s="2"/>
      <c r="J749" s="2"/>
    </row>
    <row r="750" spans="5:10" ht="18" customHeight="1" x14ac:dyDescent="0.25">
      <c r="E750" s="2"/>
      <c r="F750" s="2"/>
      <c r="J750" s="2"/>
    </row>
    <row r="751" spans="5:10" ht="18" customHeight="1" x14ac:dyDescent="0.25">
      <c r="E751" s="2"/>
      <c r="F751" s="2"/>
      <c r="J751" s="2"/>
    </row>
    <row r="752" spans="5:10" ht="18" customHeight="1" x14ac:dyDescent="0.25">
      <c r="E752" s="2"/>
      <c r="F752" s="2"/>
      <c r="J752" s="2"/>
    </row>
    <row r="753" spans="5:10" ht="18" customHeight="1" x14ac:dyDescent="0.25">
      <c r="E753" s="2"/>
      <c r="F753" s="2"/>
      <c r="J753" s="2"/>
    </row>
    <row r="754" spans="5:10" ht="18" customHeight="1" x14ac:dyDescent="0.25">
      <c r="E754" s="2"/>
      <c r="F754" s="2"/>
      <c r="J754" s="2"/>
    </row>
    <row r="755" spans="5:10" ht="18" customHeight="1" x14ac:dyDescent="0.25">
      <c r="E755" s="2"/>
      <c r="F755" s="2"/>
      <c r="J755" s="2"/>
    </row>
    <row r="756" spans="5:10" ht="18" customHeight="1" x14ac:dyDescent="0.25">
      <c r="E756" s="2"/>
      <c r="F756" s="2"/>
      <c r="J756" s="2"/>
    </row>
    <row r="757" spans="5:10" ht="18" customHeight="1" x14ac:dyDescent="0.25">
      <c r="E757" s="2"/>
      <c r="F757" s="2"/>
      <c r="J757" s="2"/>
    </row>
    <row r="758" spans="5:10" ht="18" customHeight="1" x14ac:dyDescent="0.25">
      <c r="E758" s="2"/>
      <c r="F758" s="2"/>
      <c r="J758" s="2"/>
    </row>
    <row r="759" spans="5:10" ht="18" customHeight="1" x14ac:dyDescent="0.25">
      <c r="E759" s="2"/>
      <c r="F759" s="2"/>
      <c r="J759" s="2"/>
    </row>
    <row r="760" spans="5:10" ht="18" customHeight="1" x14ac:dyDescent="0.25">
      <c r="E760" s="2"/>
      <c r="F760" s="2"/>
      <c r="J760" s="2"/>
    </row>
    <row r="761" spans="5:10" ht="18" customHeight="1" x14ac:dyDescent="0.25">
      <c r="E761" s="2"/>
      <c r="F761" s="2"/>
      <c r="J761" s="2"/>
    </row>
    <row r="762" spans="5:10" ht="18" customHeight="1" x14ac:dyDescent="0.25">
      <c r="E762" s="2"/>
      <c r="F762" s="2"/>
      <c r="J762" s="2"/>
    </row>
    <row r="763" spans="5:10" ht="18" customHeight="1" x14ac:dyDescent="0.25">
      <c r="E763" s="2"/>
      <c r="F763" s="2"/>
      <c r="J763" s="2"/>
    </row>
    <row r="764" spans="5:10" ht="18" customHeight="1" x14ac:dyDescent="0.25">
      <c r="E764" s="2"/>
      <c r="F764" s="2"/>
      <c r="J764" s="2"/>
    </row>
    <row r="765" spans="5:10" ht="18" customHeight="1" x14ac:dyDescent="0.25">
      <c r="E765" s="2"/>
      <c r="F765" s="2"/>
      <c r="J765" s="2"/>
    </row>
    <row r="766" spans="5:10" ht="18" customHeight="1" x14ac:dyDescent="0.25">
      <c r="E766" s="2"/>
      <c r="F766" s="2"/>
      <c r="J766" s="2"/>
    </row>
    <row r="767" spans="5:10" ht="18" customHeight="1" x14ac:dyDescent="0.25">
      <c r="E767" s="2"/>
      <c r="F767" s="2"/>
      <c r="J767" s="2"/>
    </row>
    <row r="768" spans="5:10" ht="18" customHeight="1" x14ac:dyDescent="0.25">
      <c r="E768" s="2"/>
      <c r="F768" s="2"/>
      <c r="J768" s="2"/>
    </row>
    <row r="769" spans="5:10" ht="18" customHeight="1" x14ac:dyDescent="0.25">
      <c r="E769" s="2"/>
      <c r="F769" s="2"/>
      <c r="J769" s="2"/>
    </row>
    <row r="770" spans="5:10" ht="18" customHeight="1" x14ac:dyDescent="0.25">
      <c r="E770" s="2"/>
      <c r="F770" s="2"/>
      <c r="J770" s="2"/>
    </row>
    <row r="771" spans="5:10" ht="18" customHeight="1" x14ac:dyDescent="0.25">
      <c r="E771" s="2"/>
      <c r="F771" s="2"/>
      <c r="J771" s="2"/>
    </row>
    <row r="772" spans="5:10" ht="18" customHeight="1" x14ac:dyDescent="0.25">
      <c r="E772" s="2"/>
      <c r="F772" s="2"/>
      <c r="J772" s="2"/>
    </row>
    <row r="773" spans="5:10" ht="18" customHeight="1" x14ac:dyDescent="0.25">
      <c r="E773" s="2"/>
      <c r="F773" s="2"/>
      <c r="J773" s="2"/>
    </row>
    <row r="774" spans="5:10" ht="18" customHeight="1" x14ac:dyDescent="0.25">
      <c r="E774" s="2"/>
      <c r="F774" s="2"/>
      <c r="J774" s="2"/>
    </row>
    <row r="775" spans="5:10" ht="18" customHeight="1" x14ac:dyDescent="0.25">
      <c r="E775" s="2"/>
      <c r="F775" s="2"/>
      <c r="J775" s="2"/>
    </row>
    <row r="776" spans="5:10" ht="18" customHeight="1" x14ac:dyDescent="0.25">
      <c r="E776" s="2"/>
      <c r="F776" s="2"/>
      <c r="J776" s="2"/>
    </row>
    <row r="777" spans="5:10" ht="18" customHeight="1" x14ac:dyDescent="0.25">
      <c r="E777" s="2"/>
      <c r="F777" s="2"/>
      <c r="J777" s="2"/>
    </row>
    <row r="778" spans="5:10" ht="18" customHeight="1" x14ac:dyDescent="0.25">
      <c r="E778" s="2"/>
      <c r="F778" s="2"/>
      <c r="J778" s="2"/>
    </row>
    <row r="779" spans="5:10" ht="18" customHeight="1" x14ac:dyDescent="0.25">
      <c r="E779" s="2"/>
      <c r="F779" s="2"/>
      <c r="J779" s="2"/>
    </row>
    <row r="780" spans="5:10" ht="18" customHeight="1" x14ac:dyDescent="0.25">
      <c r="E780" s="2"/>
      <c r="F780" s="2"/>
      <c r="J780" s="2"/>
    </row>
    <row r="781" spans="5:10" ht="18" customHeight="1" x14ac:dyDescent="0.25">
      <c r="E781" s="2"/>
      <c r="F781" s="2"/>
      <c r="J781" s="2"/>
    </row>
    <row r="782" spans="5:10" ht="18" customHeight="1" x14ac:dyDescent="0.25">
      <c r="E782" s="2"/>
      <c r="F782" s="2"/>
      <c r="J782" s="2"/>
    </row>
    <row r="783" spans="5:10" ht="18" customHeight="1" x14ac:dyDescent="0.25">
      <c r="E783" s="2"/>
      <c r="F783" s="2"/>
      <c r="J783" s="2"/>
    </row>
    <row r="784" spans="5:10" ht="18" customHeight="1" x14ac:dyDescent="0.25">
      <c r="E784" s="2"/>
      <c r="F784" s="2"/>
      <c r="J784" s="2"/>
    </row>
    <row r="785" spans="5:10" ht="18" customHeight="1" x14ac:dyDescent="0.25">
      <c r="E785" s="2"/>
      <c r="F785" s="2"/>
      <c r="J785" s="2"/>
    </row>
    <row r="786" spans="5:10" ht="18" customHeight="1" x14ac:dyDescent="0.25">
      <c r="E786" s="2"/>
      <c r="F786" s="2"/>
      <c r="J786" s="2"/>
    </row>
    <row r="787" spans="5:10" ht="18" customHeight="1" x14ac:dyDescent="0.25">
      <c r="E787" s="2"/>
      <c r="F787" s="2"/>
      <c r="J787" s="2"/>
    </row>
    <row r="788" spans="5:10" ht="18" customHeight="1" x14ac:dyDescent="0.25">
      <c r="E788" s="2"/>
      <c r="F788" s="2"/>
      <c r="J788" s="2"/>
    </row>
    <row r="789" spans="5:10" ht="18" customHeight="1" x14ac:dyDescent="0.25">
      <c r="E789" s="2"/>
      <c r="F789" s="2"/>
      <c r="J789" s="2"/>
    </row>
    <row r="790" spans="5:10" ht="18" customHeight="1" x14ac:dyDescent="0.25">
      <c r="E790" s="2"/>
      <c r="F790" s="2"/>
      <c r="J790" s="2"/>
    </row>
    <row r="791" spans="5:10" ht="18" customHeight="1" x14ac:dyDescent="0.25">
      <c r="E791" s="2"/>
      <c r="F791" s="2"/>
      <c r="J791" s="2"/>
    </row>
    <row r="792" spans="5:10" ht="18" customHeight="1" x14ac:dyDescent="0.25">
      <c r="E792" s="2"/>
      <c r="F792" s="2"/>
      <c r="J792" s="2"/>
    </row>
    <row r="793" spans="5:10" ht="18" customHeight="1" x14ac:dyDescent="0.25">
      <c r="E793" s="2"/>
      <c r="F793" s="2"/>
      <c r="J793" s="2"/>
    </row>
    <row r="794" spans="5:10" ht="18" customHeight="1" x14ac:dyDescent="0.25">
      <c r="E794" s="2"/>
      <c r="F794" s="2"/>
      <c r="J794" s="2"/>
    </row>
    <row r="795" spans="5:10" ht="18" customHeight="1" x14ac:dyDescent="0.25">
      <c r="E795" s="2"/>
      <c r="F795" s="2"/>
      <c r="J795" s="2"/>
    </row>
    <row r="796" spans="5:10" ht="18" customHeight="1" x14ac:dyDescent="0.25">
      <c r="E796" s="2"/>
      <c r="F796" s="2"/>
      <c r="J796" s="2"/>
    </row>
    <row r="797" spans="5:10" ht="18" customHeight="1" x14ac:dyDescent="0.25">
      <c r="E797" s="2"/>
      <c r="F797" s="2"/>
      <c r="J797" s="2"/>
    </row>
    <row r="798" spans="5:10" ht="18" customHeight="1" x14ac:dyDescent="0.25">
      <c r="E798" s="2"/>
      <c r="F798" s="2"/>
      <c r="J798" s="2"/>
    </row>
    <row r="799" spans="5:10" ht="18" customHeight="1" x14ac:dyDescent="0.25">
      <c r="E799" s="2"/>
      <c r="F799" s="2"/>
      <c r="J799" s="2"/>
    </row>
    <row r="800" spans="5:10" ht="18" customHeight="1" x14ac:dyDescent="0.25">
      <c r="E800" s="2"/>
      <c r="F800" s="2"/>
      <c r="J800" s="2"/>
    </row>
    <row r="801" spans="5:10" ht="18" customHeight="1" x14ac:dyDescent="0.25">
      <c r="E801" s="2"/>
      <c r="F801" s="2"/>
      <c r="J801" s="2"/>
    </row>
    <row r="802" spans="5:10" ht="18" customHeight="1" x14ac:dyDescent="0.25">
      <c r="E802" s="2"/>
      <c r="F802" s="2"/>
      <c r="J802" s="2"/>
    </row>
    <row r="803" spans="5:10" ht="18" customHeight="1" x14ac:dyDescent="0.25">
      <c r="E803" s="2"/>
      <c r="F803" s="2"/>
      <c r="J803" s="2"/>
    </row>
    <row r="804" spans="5:10" ht="18" customHeight="1" x14ac:dyDescent="0.25">
      <c r="E804" s="2"/>
      <c r="F804" s="2"/>
      <c r="J804" s="2"/>
    </row>
    <row r="805" spans="5:10" ht="18" customHeight="1" x14ac:dyDescent="0.25">
      <c r="E805" s="2"/>
      <c r="F805" s="2"/>
      <c r="J805" s="2"/>
    </row>
    <row r="806" spans="5:10" ht="18" customHeight="1" x14ac:dyDescent="0.25">
      <c r="E806" s="2"/>
      <c r="F806" s="2"/>
      <c r="J806" s="2"/>
    </row>
    <row r="807" spans="5:10" ht="18" customHeight="1" x14ac:dyDescent="0.25">
      <c r="E807" s="2"/>
      <c r="F807" s="2"/>
      <c r="J807" s="2"/>
    </row>
    <row r="808" spans="5:10" ht="18" customHeight="1" x14ac:dyDescent="0.25">
      <c r="E808" s="2"/>
      <c r="F808" s="2"/>
      <c r="J808" s="2"/>
    </row>
    <row r="809" spans="5:10" ht="18" customHeight="1" x14ac:dyDescent="0.25">
      <c r="E809" s="2"/>
      <c r="F809" s="2"/>
      <c r="J809" s="2"/>
    </row>
    <row r="810" spans="5:10" ht="18" customHeight="1" x14ac:dyDescent="0.25">
      <c r="E810" s="2"/>
      <c r="F810" s="2"/>
      <c r="J810" s="2"/>
    </row>
    <row r="811" spans="5:10" ht="18" customHeight="1" x14ac:dyDescent="0.25">
      <c r="E811" s="2"/>
      <c r="F811" s="2"/>
      <c r="J811" s="2"/>
    </row>
    <row r="812" spans="5:10" ht="18" customHeight="1" x14ac:dyDescent="0.25">
      <c r="E812" s="2"/>
      <c r="F812" s="2"/>
      <c r="J812" s="2"/>
    </row>
    <row r="813" spans="5:10" ht="18" customHeight="1" x14ac:dyDescent="0.25">
      <c r="E813" s="2"/>
      <c r="F813" s="2"/>
      <c r="J813" s="2"/>
    </row>
    <row r="814" spans="5:10" ht="18" customHeight="1" x14ac:dyDescent="0.25">
      <c r="E814" s="2"/>
      <c r="F814" s="2"/>
      <c r="J814" s="2"/>
    </row>
    <row r="815" spans="5:10" ht="18" customHeight="1" x14ac:dyDescent="0.25">
      <c r="E815" s="2"/>
      <c r="F815" s="2"/>
      <c r="J815" s="2"/>
    </row>
    <row r="816" spans="5:10" ht="18" customHeight="1" x14ac:dyDescent="0.25">
      <c r="E816" s="2"/>
      <c r="F816" s="2"/>
      <c r="J816" s="2"/>
    </row>
    <row r="817" spans="5:10" ht="18" customHeight="1" x14ac:dyDescent="0.25">
      <c r="E817" s="2"/>
      <c r="F817" s="2"/>
      <c r="J817" s="2"/>
    </row>
    <row r="818" spans="5:10" ht="18" customHeight="1" x14ac:dyDescent="0.25">
      <c r="E818" s="2"/>
      <c r="F818" s="2"/>
      <c r="J818" s="2"/>
    </row>
    <row r="819" spans="5:10" ht="18" customHeight="1" x14ac:dyDescent="0.25">
      <c r="E819" s="2"/>
      <c r="F819" s="2"/>
      <c r="J819" s="2"/>
    </row>
    <row r="820" spans="5:10" ht="18" customHeight="1" x14ac:dyDescent="0.25">
      <c r="E820" s="2"/>
      <c r="F820" s="2"/>
      <c r="J820" s="2"/>
    </row>
    <row r="821" spans="5:10" ht="18" customHeight="1" x14ac:dyDescent="0.25">
      <c r="E821" s="2"/>
      <c r="F821" s="2"/>
      <c r="J821" s="2"/>
    </row>
    <row r="822" spans="5:10" ht="18" customHeight="1" x14ac:dyDescent="0.25">
      <c r="E822" s="2"/>
      <c r="F822" s="2"/>
      <c r="J822" s="2"/>
    </row>
    <row r="823" spans="5:10" ht="18" customHeight="1" x14ac:dyDescent="0.25">
      <c r="E823" s="2"/>
      <c r="F823" s="2"/>
      <c r="J823" s="2"/>
    </row>
    <row r="824" spans="5:10" ht="18" customHeight="1" x14ac:dyDescent="0.25">
      <c r="E824" s="2"/>
      <c r="F824" s="2"/>
      <c r="J824" s="2"/>
    </row>
    <row r="825" spans="5:10" ht="18" customHeight="1" x14ac:dyDescent="0.25">
      <c r="E825" s="2"/>
      <c r="F825" s="2"/>
      <c r="J825" s="2"/>
    </row>
    <row r="826" spans="5:10" ht="18" customHeight="1" x14ac:dyDescent="0.25">
      <c r="E826" s="2"/>
      <c r="F826" s="2"/>
      <c r="J826" s="2"/>
    </row>
    <row r="827" spans="5:10" ht="18" customHeight="1" x14ac:dyDescent="0.25">
      <c r="E827" s="2"/>
      <c r="F827" s="2"/>
      <c r="J827" s="2"/>
    </row>
    <row r="828" spans="5:10" ht="18" customHeight="1" x14ac:dyDescent="0.25">
      <c r="E828" s="2"/>
      <c r="F828" s="2"/>
      <c r="J828" s="2"/>
    </row>
    <row r="829" spans="5:10" ht="18" customHeight="1" x14ac:dyDescent="0.25">
      <c r="E829" s="2"/>
      <c r="F829" s="2"/>
      <c r="J829" s="2"/>
    </row>
    <row r="830" spans="5:10" ht="18" customHeight="1" x14ac:dyDescent="0.25">
      <c r="E830" s="2"/>
      <c r="F830" s="2"/>
      <c r="J830" s="2"/>
    </row>
    <row r="831" spans="5:10" ht="18" customHeight="1" x14ac:dyDescent="0.25">
      <c r="E831" s="2"/>
      <c r="F831" s="2"/>
      <c r="J831" s="2"/>
    </row>
    <row r="832" spans="5:10" ht="18" customHeight="1" x14ac:dyDescent="0.25">
      <c r="E832" s="2"/>
      <c r="F832" s="2"/>
      <c r="J832" s="2"/>
    </row>
    <row r="833" spans="5:10" ht="18" customHeight="1" x14ac:dyDescent="0.25">
      <c r="E833" s="2"/>
      <c r="F833" s="2"/>
      <c r="J833" s="2"/>
    </row>
    <row r="834" spans="5:10" ht="18" customHeight="1" x14ac:dyDescent="0.25">
      <c r="E834" s="2"/>
      <c r="F834" s="2"/>
      <c r="J834" s="2"/>
    </row>
    <row r="835" spans="5:10" ht="18" customHeight="1" x14ac:dyDescent="0.25">
      <c r="E835" s="2"/>
      <c r="F835" s="2"/>
      <c r="J835" s="2"/>
    </row>
    <row r="836" spans="5:10" ht="18" customHeight="1" x14ac:dyDescent="0.25">
      <c r="E836" s="2"/>
      <c r="F836" s="2"/>
      <c r="J836" s="2"/>
    </row>
    <row r="837" spans="5:10" ht="18" customHeight="1" x14ac:dyDescent="0.25">
      <c r="E837" s="2"/>
      <c r="F837" s="2"/>
      <c r="J837" s="2"/>
    </row>
    <row r="838" spans="5:10" ht="18" customHeight="1" x14ac:dyDescent="0.25">
      <c r="E838" s="2"/>
      <c r="F838" s="2"/>
      <c r="J838" s="2"/>
    </row>
    <row r="839" spans="5:10" ht="18" customHeight="1" x14ac:dyDescent="0.25">
      <c r="E839" s="2"/>
      <c r="F839" s="2"/>
      <c r="J839" s="2"/>
    </row>
    <row r="840" spans="5:10" ht="18" customHeight="1" x14ac:dyDescent="0.25">
      <c r="E840" s="2"/>
      <c r="F840" s="2"/>
      <c r="J840" s="2"/>
    </row>
    <row r="841" spans="5:10" ht="18" customHeight="1" x14ac:dyDescent="0.25">
      <c r="E841" s="2"/>
      <c r="F841" s="2"/>
      <c r="J841" s="2"/>
    </row>
    <row r="842" spans="5:10" ht="18" customHeight="1" x14ac:dyDescent="0.25">
      <c r="E842" s="2"/>
      <c r="F842" s="2"/>
      <c r="J842" s="2"/>
    </row>
    <row r="843" spans="5:10" ht="18" customHeight="1" x14ac:dyDescent="0.25">
      <c r="E843" s="2"/>
      <c r="F843" s="2"/>
      <c r="J843" s="2"/>
    </row>
    <row r="844" spans="5:10" ht="18" customHeight="1" x14ac:dyDescent="0.25">
      <c r="E844" s="2"/>
      <c r="F844" s="2"/>
      <c r="J844" s="2"/>
    </row>
    <row r="845" spans="5:10" ht="18" customHeight="1" x14ac:dyDescent="0.25">
      <c r="E845" s="2"/>
      <c r="F845" s="2"/>
      <c r="J845" s="2"/>
    </row>
    <row r="846" spans="5:10" ht="18" customHeight="1" x14ac:dyDescent="0.25">
      <c r="E846" s="2"/>
      <c r="F846" s="2"/>
      <c r="J846" s="2"/>
    </row>
    <row r="847" spans="5:10" ht="18" customHeight="1" x14ac:dyDescent="0.25">
      <c r="E847" s="2"/>
      <c r="F847" s="2"/>
      <c r="J847" s="2"/>
    </row>
    <row r="848" spans="5:10" ht="18" customHeight="1" x14ac:dyDescent="0.25">
      <c r="E848" s="2"/>
      <c r="F848" s="2"/>
      <c r="J848" s="2"/>
    </row>
    <row r="849" spans="5:10" ht="18" customHeight="1" x14ac:dyDescent="0.25">
      <c r="E849" s="2"/>
      <c r="F849" s="2"/>
      <c r="J849" s="2"/>
    </row>
    <row r="850" spans="5:10" ht="18" customHeight="1" x14ac:dyDescent="0.25">
      <c r="E850" s="2"/>
      <c r="F850" s="2"/>
      <c r="J850" s="2"/>
    </row>
    <row r="851" spans="5:10" ht="18" customHeight="1" x14ac:dyDescent="0.25">
      <c r="E851" s="2"/>
      <c r="F851" s="2"/>
      <c r="J851" s="2"/>
    </row>
    <row r="852" spans="5:10" ht="18" customHeight="1" x14ac:dyDescent="0.25">
      <c r="E852" s="2"/>
      <c r="F852" s="2"/>
      <c r="J852" s="2"/>
    </row>
    <row r="853" spans="5:10" ht="18" customHeight="1" x14ac:dyDescent="0.25">
      <c r="E853" s="2"/>
      <c r="F853" s="2"/>
      <c r="J853" s="2"/>
    </row>
    <row r="854" spans="5:10" ht="18" customHeight="1" x14ac:dyDescent="0.25">
      <c r="E854" s="2"/>
      <c r="F854" s="2"/>
      <c r="J854" s="2"/>
    </row>
    <row r="855" spans="5:10" ht="18" customHeight="1" x14ac:dyDescent="0.25">
      <c r="E855" s="2"/>
      <c r="F855" s="2"/>
      <c r="J855" s="2"/>
    </row>
    <row r="856" spans="5:10" ht="18" customHeight="1" x14ac:dyDescent="0.25">
      <c r="E856" s="2"/>
      <c r="F856" s="2"/>
      <c r="J856" s="2"/>
    </row>
    <row r="857" spans="5:10" ht="18" customHeight="1" x14ac:dyDescent="0.25">
      <c r="E857" s="2"/>
      <c r="F857" s="2"/>
      <c r="J857" s="2"/>
    </row>
    <row r="858" spans="5:10" ht="18" customHeight="1" x14ac:dyDescent="0.25">
      <c r="E858" s="2"/>
      <c r="F858" s="2"/>
      <c r="J858" s="2"/>
    </row>
    <row r="859" spans="5:10" ht="18" customHeight="1" x14ac:dyDescent="0.25">
      <c r="E859" s="2"/>
      <c r="F859" s="2"/>
      <c r="J859" s="2"/>
    </row>
    <row r="860" spans="5:10" ht="18" customHeight="1" x14ac:dyDescent="0.25">
      <c r="E860" s="2"/>
      <c r="F860" s="2"/>
      <c r="J860" s="2"/>
    </row>
    <row r="861" spans="5:10" ht="18" customHeight="1" x14ac:dyDescent="0.25">
      <c r="E861" s="2"/>
      <c r="F861" s="2"/>
      <c r="J861" s="2"/>
    </row>
    <row r="862" spans="5:10" ht="18" customHeight="1" x14ac:dyDescent="0.25">
      <c r="E862" s="2"/>
      <c r="F862" s="2"/>
      <c r="J862" s="2"/>
    </row>
    <row r="863" spans="5:10" ht="18" customHeight="1" x14ac:dyDescent="0.25">
      <c r="E863" s="2"/>
      <c r="F863" s="2"/>
      <c r="J863" s="2"/>
    </row>
    <row r="864" spans="5:10" ht="18" customHeight="1" x14ac:dyDescent="0.25">
      <c r="E864" s="2"/>
      <c r="F864" s="2"/>
      <c r="J864" s="2"/>
    </row>
    <row r="865" spans="5:10" ht="18" customHeight="1" x14ac:dyDescent="0.25">
      <c r="E865" s="2"/>
      <c r="F865" s="2"/>
      <c r="J865" s="2"/>
    </row>
    <row r="866" spans="5:10" ht="18" customHeight="1" x14ac:dyDescent="0.25">
      <c r="E866" s="2"/>
      <c r="F866" s="2"/>
      <c r="J866" s="2"/>
    </row>
    <row r="867" spans="5:10" ht="18" customHeight="1" x14ac:dyDescent="0.25">
      <c r="E867" s="2"/>
      <c r="F867" s="2"/>
      <c r="J867" s="2"/>
    </row>
    <row r="868" spans="5:10" ht="18" customHeight="1" x14ac:dyDescent="0.25">
      <c r="E868" s="2"/>
      <c r="F868" s="2"/>
      <c r="J868" s="2"/>
    </row>
    <row r="869" spans="5:10" ht="18" customHeight="1" x14ac:dyDescent="0.25">
      <c r="E869" s="2"/>
      <c r="F869" s="2"/>
      <c r="J869" s="2"/>
    </row>
    <row r="870" spans="5:10" ht="18" customHeight="1" x14ac:dyDescent="0.25">
      <c r="E870" s="2"/>
      <c r="F870" s="2"/>
      <c r="J870" s="2"/>
    </row>
    <row r="871" spans="5:10" ht="18" customHeight="1" x14ac:dyDescent="0.25">
      <c r="E871" s="2"/>
      <c r="F871" s="2"/>
      <c r="J871" s="2"/>
    </row>
    <row r="872" spans="5:10" ht="18" customHeight="1" x14ac:dyDescent="0.25">
      <c r="E872" s="2"/>
      <c r="F872" s="2"/>
      <c r="J872" s="2"/>
    </row>
    <row r="873" spans="5:10" ht="18" customHeight="1" x14ac:dyDescent="0.25">
      <c r="E873" s="2"/>
      <c r="F873" s="2"/>
      <c r="J873" s="2"/>
    </row>
    <row r="874" spans="5:10" ht="18" customHeight="1" x14ac:dyDescent="0.25">
      <c r="E874" s="2"/>
      <c r="F874" s="2"/>
      <c r="J874" s="2"/>
    </row>
    <row r="875" spans="5:10" ht="18" customHeight="1" x14ac:dyDescent="0.25">
      <c r="E875" s="2"/>
      <c r="F875" s="2"/>
      <c r="J875" s="2"/>
    </row>
    <row r="876" spans="5:10" ht="18" customHeight="1" x14ac:dyDescent="0.25">
      <c r="E876" s="2"/>
      <c r="F876" s="2"/>
      <c r="J876" s="2"/>
    </row>
    <row r="877" spans="5:10" ht="18" customHeight="1" x14ac:dyDescent="0.25">
      <c r="E877" s="2"/>
      <c r="F877" s="2"/>
      <c r="J877" s="2"/>
    </row>
    <row r="878" spans="5:10" ht="18" customHeight="1" x14ac:dyDescent="0.25">
      <c r="E878" s="2"/>
      <c r="F878" s="2"/>
      <c r="J878" s="2"/>
    </row>
    <row r="879" spans="5:10" ht="18" customHeight="1" x14ac:dyDescent="0.25">
      <c r="E879" s="2"/>
      <c r="F879" s="2"/>
      <c r="J879" s="2"/>
    </row>
    <row r="880" spans="5:10" ht="18" customHeight="1" x14ac:dyDescent="0.25">
      <c r="E880" s="2"/>
      <c r="F880" s="2"/>
      <c r="J880" s="2"/>
    </row>
    <row r="881" spans="5:10" ht="18" customHeight="1" x14ac:dyDescent="0.25">
      <c r="E881" s="2"/>
      <c r="F881" s="2"/>
      <c r="J881" s="2"/>
    </row>
    <row r="882" spans="5:10" ht="18" customHeight="1" x14ac:dyDescent="0.25">
      <c r="E882" s="2"/>
      <c r="F882" s="2"/>
      <c r="J882" s="2"/>
    </row>
    <row r="883" spans="5:10" ht="18" customHeight="1" x14ac:dyDescent="0.25">
      <c r="E883" s="2"/>
      <c r="F883" s="2"/>
      <c r="J883" s="2"/>
    </row>
    <row r="884" spans="5:10" ht="18" customHeight="1" x14ac:dyDescent="0.25">
      <c r="E884" s="2"/>
      <c r="F884" s="2"/>
      <c r="J884" s="2"/>
    </row>
    <row r="885" spans="5:10" ht="18" customHeight="1" x14ac:dyDescent="0.25">
      <c r="E885" s="2"/>
      <c r="F885" s="2"/>
      <c r="J885" s="2"/>
    </row>
    <row r="886" spans="5:10" ht="18" customHeight="1" x14ac:dyDescent="0.25">
      <c r="E886" s="2"/>
      <c r="F886" s="2"/>
      <c r="J886" s="2"/>
    </row>
    <row r="887" spans="5:10" ht="18" customHeight="1" x14ac:dyDescent="0.25">
      <c r="E887" s="2"/>
      <c r="F887" s="2"/>
      <c r="J887" s="2"/>
    </row>
    <row r="888" spans="5:10" ht="18" customHeight="1" x14ac:dyDescent="0.25">
      <c r="E888" s="2"/>
      <c r="F888" s="2"/>
      <c r="J888" s="2"/>
    </row>
    <row r="889" spans="5:10" ht="18" customHeight="1" x14ac:dyDescent="0.25">
      <c r="E889" s="2"/>
      <c r="F889" s="2"/>
      <c r="J889" s="2"/>
    </row>
    <row r="890" spans="5:10" ht="18" customHeight="1" x14ac:dyDescent="0.25">
      <c r="E890" s="2"/>
      <c r="F890" s="2"/>
      <c r="J890" s="2"/>
    </row>
    <row r="891" spans="5:10" ht="18" customHeight="1" x14ac:dyDescent="0.25">
      <c r="E891" s="2"/>
      <c r="F891" s="2"/>
      <c r="J891" s="2"/>
    </row>
    <row r="892" spans="5:10" ht="18" customHeight="1" x14ac:dyDescent="0.25">
      <c r="E892" s="2"/>
      <c r="F892" s="2"/>
      <c r="J892" s="2"/>
    </row>
    <row r="893" spans="5:10" ht="18" customHeight="1" x14ac:dyDescent="0.25">
      <c r="E893" s="2"/>
      <c r="F893" s="2"/>
      <c r="J893" s="2"/>
    </row>
    <row r="894" spans="5:10" ht="18" customHeight="1" x14ac:dyDescent="0.25">
      <c r="E894" s="2"/>
      <c r="F894" s="2"/>
      <c r="J894" s="2"/>
    </row>
    <row r="895" spans="5:10" ht="18" customHeight="1" x14ac:dyDescent="0.25">
      <c r="E895" s="2"/>
      <c r="F895" s="2"/>
      <c r="J895" s="2"/>
    </row>
    <row r="896" spans="5:10" ht="18" customHeight="1" x14ac:dyDescent="0.25">
      <c r="E896" s="2"/>
      <c r="F896" s="2"/>
      <c r="J896" s="2"/>
    </row>
    <row r="897" spans="5:10" ht="18" customHeight="1" x14ac:dyDescent="0.25">
      <c r="E897" s="2"/>
      <c r="F897" s="2"/>
      <c r="J897" s="2"/>
    </row>
    <row r="898" spans="5:10" ht="18" customHeight="1" x14ac:dyDescent="0.25">
      <c r="E898" s="2"/>
      <c r="F898" s="2"/>
      <c r="J898" s="2"/>
    </row>
    <row r="899" spans="5:10" ht="18" customHeight="1" x14ac:dyDescent="0.25">
      <c r="E899" s="2"/>
      <c r="F899" s="2"/>
      <c r="J899" s="2"/>
    </row>
    <row r="900" spans="5:10" ht="18" customHeight="1" x14ac:dyDescent="0.25">
      <c r="E900" s="2"/>
      <c r="F900" s="2"/>
      <c r="J900" s="2"/>
    </row>
    <row r="901" spans="5:10" ht="18" customHeight="1" x14ac:dyDescent="0.25">
      <c r="E901" s="2"/>
      <c r="F901" s="2"/>
      <c r="J901" s="2"/>
    </row>
    <row r="902" spans="5:10" ht="18" customHeight="1" x14ac:dyDescent="0.25">
      <c r="E902" s="2"/>
      <c r="F902" s="2"/>
      <c r="J902" s="2"/>
    </row>
    <row r="903" spans="5:10" ht="18" customHeight="1" x14ac:dyDescent="0.25">
      <c r="E903" s="2"/>
      <c r="F903" s="2"/>
      <c r="J903" s="2"/>
    </row>
    <row r="904" spans="5:10" ht="18" customHeight="1" x14ac:dyDescent="0.25">
      <c r="E904" s="2"/>
      <c r="F904" s="2"/>
      <c r="J904" s="2"/>
    </row>
    <row r="905" spans="5:10" ht="18" customHeight="1" x14ac:dyDescent="0.25">
      <c r="E905" s="2"/>
      <c r="F905" s="2"/>
      <c r="J905" s="2"/>
    </row>
    <row r="906" spans="5:10" ht="18" customHeight="1" x14ac:dyDescent="0.25">
      <c r="E906" s="2"/>
      <c r="F906" s="2"/>
      <c r="J906" s="2"/>
    </row>
    <row r="907" spans="5:10" ht="18" customHeight="1" x14ac:dyDescent="0.25">
      <c r="E907" s="2"/>
      <c r="F907" s="2"/>
      <c r="J907" s="2"/>
    </row>
    <row r="908" spans="5:10" ht="18" customHeight="1" x14ac:dyDescent="0.25">
      <c r="E908" s="2"/>
      <c r="F908" s="2"/>
      <c r="J908" s="2"/>
    </row>
    <row r="909" spans="5:10" ht="18" customHeight="1" x14ac:dyDescent="0.25">
      <c r="E909" s="2"/>
      <c r="F909" s="2"/>
      <c r="J909" s="2"/>
    </row>
    <row r="910" spans="5:10" ht="18" customHeight="1" x14ac:dyDescent="0.25">
      <c r="E910" s="2"/>
      <c r="F910" s="2"/>
      <c r="J910" s="2"/>
    </row>
    <row r="911" spans="5:10" ht="18" customHeight="1" x14ac:dyDescent="0.25">
      <c r="E911" s="2"/>
      <c r="F911" s="2"/>
      <c r="J911" s="2"/>
    </row>
    <row r="912" spans="5:10" ht="18" customHeight="1" x14ac:dyDescent="0.25">
      <c r="E912" s="2"/>
      <c r="F912" s="2"/>
      <c r="J912" s="2"/>
    </row>
    <row r="913" spans="5:10" ht="18" customHeight="1" x14ac:dyDescent="0.25">
      <c r="E913" s="2"/>
      <c r="F913" s="2"/>
      <c r="J913" s="2"/>
    </row>
    <row r="914" spans="5:10" ht="18" customHeight="1" x14ac:dyDescent="0.25">
      <c r="E914" s="2"/>
      <c r="F914" s="2"/>
      <c r="J914" s="2"/>
    </row>
    <row r="915" spans="5:10" ht="18" customHeight="1" x14ac:dyDescent="0.25">
      <c r="E915" s="2"/>
      <c r="F915" s="2"/>
      <c r="J915" s="2"/>
    </row>
    <row r="916" spans="5:10" ht="18" customHeight="1" x14ac:dyDescent="0.25">
      <c r="E916" s="2"/>
      <c r="F916" s="2"/>
      <c r="J916" s="2"/>
    </row>
    <row r="917" spans="5:10" ht="18" customHeight="1" x14ac:dyDescent="0.25">
      <c r="E917" s="2"/>
      <c r="F917" s="2"/>
      <c r="J917" s="2"/>
    </row>
    <row r="918" spans="5:10" ht="18" customHeight="1" x14ac:dyDescent="0.25">
      <c r="E918" s="2"/>
      <c r="F918" s="2"/>
      <c r="J918" s="2"/>
    </row>
    <row r="919" spans="5:10" ht="18" customHeight="1" x14ac:dyDescent="0.25">
      <c r="E919" s="2"/>
      <c r="F919" s="2"/>
      <c r="J919" s="2"/>
    </row>
    <row r="920" spans="5:10" ht="18" customHeight="1" x14ac:dyDescent="0.25">
      <c r="E920" s="2"/>
      <c r="F920" s="2"/>
      <c r="J920" s="2"/>
    </row>
    <row r="921" spans="5:10" ht="18" customHeight="1" x14ac:dyDescent="0.25">
      <c r="E921" s="2"/>
      <c r="F921" s="2"/>
      <c r="J921" s="2"/>
    </row>
    <row r="922" spans="5:10" ht="18" customHeight="1" x14ac:dyDescent="0.25">
      <c r="E922" s="2"/>
      <c r="F922" s="2"/>
      <c r="J922" s="2"/>
    </row>
    <row r="923" spans="5:10" ht="18" customHeight="1" x14ac:dyDescent="0.25">
      <c r="E923" s="2"/>
      <c r="F923" s="2"/>
      <c r="J923" s="2"/>
    </row>
    <row r="924" spans="5:10" ht="18" customHeight="1" x14ac:dyDescent="0.25">
      <c r="E924" s="2"/>
      <c r="F924" s="2"/>
      <c r="J924" s="2"/>
    </row>
    <row r="925" spans="5:10" ht="18" customHeight="1" x14ac:dyDescent="0.25">
      <c r="E925" s="2"/>
      <c r="F925" s="2"/>
      <c r="J925" s="2"/>
    </row>
    <row r="926" spans="5:10" ht="18" customHeight="1" x14ac:dyDescent="0.25">
      <c r="E926" s="2"/>
      <c r="F926" s="2"/>
      <c r="J926" s="2"/>
    </row>
    <row r="927" spans="5:10" ht="18" customHeight="1" x14ac:dyDescent="0.25">
      <c r="E927" s="2"/>
      <c r="F927" s="2"/>
      <c r="J927" s="2"/>
    </row>
    <row r="928" spans="5:10" ht="18" customHeight="1" x14ac:dyDescent="0.25">
      <c r="E928" s="2"/>
      <c r="F928" s="2"/>
      <c r="J928" s="2"/>
    </row>
    <row r="929" spans="5:10" ht="18" customHeight="1" x14ac:dyDescent="0.25">
      <c r="E929" s="2"/>
      <c r="F929" s="2"/>
      <c r="J929" s="2"/>
    </row>
    <row r="930" spans="5:10" ht="18" customHeight="1" x14ac:dyDescent="0.25">
      <c r="E930" s="2"/>
      <c r="F930" s="2"/>
      <c r="J930" s="2"/>
    </row>
    <row r="931" spans="5:10" ht="18" customHeight="1" x14ac:dyDescent="0.25">
      <c r="E931" s="2"/>
      <c r="F931" s="2"/>
      <c r="J931" s="2"/>
    </row>
    <row r="932" spans="5:10" ht="18" customHeight="1" x14ac:dyDescent="0.25">
      <c r="E932" s="2"/>
      <c r="F932" s="2"/>
      <c r="J932" s="2"/>
    </row>
    <row r="933" spans="5:10" ht="18" customHeight="1" x14ac:dyDescent="0.25">
      <c r="E933" s="2"/>
      <c r="F933" s="2"/>
      <c r="J933" s="2"/>
    </row>
    <row r="934" spans="5:10" ht="18" customHeight="1" x14ac:dyDescent="0.25">
      <c r="E934" s="2"/>
      <c r="F934" s="2"/>
      <c r="J934" s="2"/>
    </row>
    <row r="935" spans="5:10" ht="18" customHeight="1" x14ac:dyDescent="0.25">
      <c r="E935" s="2"/>
      <c r="F935" s="2"/>
      <c r="J935" s="2"/>
    </row>
    <row r="936" spans="5:10" ht="18" customHeight="1" x14ac:dyDescent="0.25">
      <c r="E936" s="2"/>
      <c r="F936" s="2"/>
      <c r="J936" s="2"/>
    </row>
    <row r="937" spans="5:10" ht="18" customHeight="1" x14ac:dyDescent="0.25">
      <c r="E937" s="2"/>
      <c r="F937" s="2"/>
      <c r="J937" s="2"/>
    </row>
    <row r="938" spans="5:10" ht="18" customHeight="1" x14ac:dyDescent="0.25">
      <c r="E938" s="2"/>
      <c r="F938" s="2"/>
      <c r="J938" s="2"/>
    </row>
    <row r="939" spans="5:10" ht="18" customHeight="1" x14ac:dyDescent="0.25">
      <c r="E939" s="2"/>
      <c r="F939" s="2"/>
      <c r="J939" s="2"/>
    </row>
    <row r="940" spans="5:10" ht="18" customHeight="1" x14ac:dyDescent="0.25">
      <c r="E940" s="2"/>
      <c r="F940" s="2"/>
      <c r="J940" s="2"/>
    </row>
    <row r="941" spans="5:10" ht="18" customHeight="1" x14ac:dyDescent="0.25">
      <c r="E941" s="2"/>
      <c r="F941" s="2"/>
      <c r="J941" s="2"/>
    </row>
    <row r="942" spans="5:10" ht="18" customHeight="1" x14ac:dyDescent="0.25">
      <c r="E942" s="2"/>
      <c r="F942" s="2"/>
      <c r="J942" s="2"/>
    </row>
    <row r="943" spans="5:10" ht="18" customHeight="1" x14ac:dyDescent="0.25">
      <c r="E943" s="2"/>
      <c r="F943" s="2"/>
      <c r="J943" s="2"/>
    </row>
    <row r="944" spans="5:10" ht="18" customHeight="1" x14ac:dyDescent="0.25">
      <c r="E944" s="2"/>
      <c r="F944" s="2"/>
      <c r="J944" s="2"/>
    </row>
    <row r="945" spans="5:10" ht="18" customHeight="1" x14ac:dyDescent="0.25">
      <c r="E945" s="2"/>
      <c r="F945" s="2"/>
      <c r="J945" s="2"/>
    </row>
    <row r="946" spans="5:10" ht="18" customHeight="1" x14ac:dyDescent="0.25">
      <c r="E946" s="2"/>
      <c r="F946" s="2"/>
      <c r="J946" s="2"/>
    </row>
    <row r="947" spans="5:10" ht="18" customHeight="1" x14ac:dyDescent="0.25">
      <c r="E947" s="2"/>
      <c r="F947" s="2"/>
      <c r="J947" s="2"/>
    </row>
    <row r="948" spans="5:10" ht="18" customHeight="1" x14ac:dyDescent="0.25">
      <c r="E948" s="2"/>
      <c r="F948" s="2"/>
      <c r="J948" s="2"/>
    </row>
    <row r="949" spans="5:10" ht="18" customHeight="1" x14ac:dyDescent="0.25">
      <c r="E949" s="2"/>
      <c r="F949" s="2"/>
      <c r="J949" s="2"/>
    </row>
    <row r="950" spans="5:10" ht="18" customHeight="1" x14ac:dyDescent="0.25">
      <c r="E950" s="2"/>
      <c r="F950" s="2"/>
      <c r="J950" s="2"/>
    </row>
    <row r="951" spans="5:10" ht="18" customHeight="1" x14ac:dyDescent="0.25">
      <c r="E951" s="2"/>
      <c r="F951" s="2"/>
      <c r="J951" s="2"/>
    </row>
    <row r="952" spans="5:10" ht="18" customHeight="1" x14ac:dyDescent="0.25">
      <c r="E952" s="2"/>
      <c r="F952" s="2"/>
      <c r="J952" s="2"/>
    </row>
    <row r="953" spans="5:10" ht="18" customHeight="1" x14ac:dyDescent="0.25">
      <c r="E953" s="2"/>
      <c r="F953" s="2"/>
      <c r="J953" s="2"/>
    </row>
    <row r="954" spans="5:10" ht="18" customHeight="1" x14ac:dyDescent="0.25">
      <c r="E954" s="2"/>
      <c r="F954" s="2"/>
      <c r="J954" s="2"/>
    </row>
    <row r="955" spans="5:10" ht="18" customHeight="1" x14ac:dyDescent="0.25">
      <c r="E955" s="2"/>
      <c r="F955" s="2"/>
      <c r="J955" s="2"/>
    </row>
    <row r="956" spans="5:10" ht="18" customHeight="1" x14ac:dyDescent="0.25">
      <c r="E956" s="2"/>
      <c r="F956" s="2"/>
      <c r="J956" s="2"/>
    </row>
    <row r="957" spans="5:10" ht="18" customHeight="1" x14ac:dyDescent="0.25">
      <c r="E957" s="2"/>
      <c r="F957" s="2"/>
      <c r="J957" s="2"/>
    </row>
    <row r="958" spans="5:10" ht="18" customHeight="1" x14ac:dyDescent="0.25">
      <c r="E958" s="2"/>
      <c r="F958" s="2"/>
      <c r="J958" s="2"/>
    </row>
    <row r="959" spans="5:10" ht="18" customHeight="1" x14ac:dyDescent="0.25">
      <c r="E959" s="2"/>
      <c r="F959" s="2"/>
      <c r="J959" s="2"/>
    </row>
    <row r="960" spans="5:10" ht="18" customHeight="1" x14ac:dyDescent="0.25">
      <c r="E960" s="2"/>
      <c r="F960" s="2"/>
      <c r="J960" s="2"/>
    </row>
    <row r="961" spans="5:10" ht="18" customHeight="1" x14ac:dyDescent="0.25">
      <c r="E961" s="2"/>
      <c r="F961" s="2"/>
      <c r="J961" s="2"/>
    </row>
    <row r="962" spans="5:10" ht="18" customHeight="1" x14ac:dyDescent="0.25">
      <c r="E962" s="2"/>
      <c r="F962" s="2"/>
      <c r="J962" s="2"/>
    </row>
    <row r="963" spans="5:10" ht="18" customHeight="1" x14ac:dyDescent="0.25">
      <c r="E963" s="2"/>
      <c r="F963" s="2"/>
      <c r="J963" s="2"/>
    </row>
    <row r="964" spans="5:10" ht="18" customHeight="1" x14ac:dyDescent="0.25">
      <c r="E964" s="2"/>
      <c r="F964" s="2"/>
      <c r="J964" s="2"/>
    </row>
    <row r="965" spans="5:10" ht="18" customHeight="1" x14ac:dyDescent="0.25">
      <c r="E965" s="2"/>
      <c r="F965" s="2"/>
      <c r="J965" s="2"/>
    </row>
    <row r="966" spans="5:10" ht="18" customHeight="1" x14ac:dyDescent="0.25">
      <c r="E966" s="2"/>
      <c r="F966" s="2"/>
      <c r="J966" s="2"/>
    </row>
    <row r="967" spans="5:10" ht="18" customHeight="1" x14ac:dyDescent="0.25">
      <c r="E967" s="2"/>
      <c r="F967" s="2"/>
      <c r="J967" s="2"/>
    </row>
    <row r="968" spans="5:10" ht="18" customHeight="1" x14ac:dyDescent="0.25">
      <c r="E968" s="2"/>
      <c r="F968" s="2"/>
      <c r="J968" s="2"/>
    </row>
    <row r="969" spans="5:10" ht="18" customHeight="1" x14ac:dyDescent="0.25">
      <c r="E969" s="2"/>
      <c r="F969" s="2"/>
      <c r="J969" s="2"/>
    </row>
    <row r="970" spans="5:10" ht="18" customHeight="1" x14ac:dyDescent="0.25">
      <c r="E970" s="2"/>
      <c r="F970" s="2"/>
      <c r="J970" s="2"/>
    </row>
    <row r="971" spans="5:10" ht="18" customHeight="1" x14ac:dyDescent="0.25">
      <c r="E971" s="2"/>
      <c r="F971" s="2"/>
      <c r="J971" s="2"/>
    </row>
    <row r="972" spans="5:10" ht="18" customHeight="1" x14ac:dyDescent="0.25">
      <c r="E972" s="2"/>
      <c r="F972" s="2"/>
      <c r="J972" s="2"/>
    </row>
    <row r="973" spans="5:10" ht="18" customHeight="1" x14ac:dyDescent="0.25">
      <c r="E973" s="2"/>
      <c r="F973" s="2"/>
      <c r="J973" s="2"/>
    </row>
    <row r="974" spans="5:10" ht="18" customHeight="1" x14ac:dyDescent="0.25">
      <c r="E974" s="2"/>
      <c r="F974" s="2"/>
      <c r="J974" s="2"/>
    </row>
    <row r="975" spans="5:10" ht="18" customHeight="1" x14ac:dyDescent="0.25">
      <c r="E975" s="2"/>
      <c r="F975" s="2"/>
      <c r="J975" s="2"/>
    </row>
    <row r="976" spans="5:10" ht="18" customHeight="1" x14ac:dyDescent="0.25">
      <c r="E976" s="2"/>
      <c r="F976" s="2"/>
      <c r="J976" s="2"/>
    </row>
    <row r="977" spans="5:10" ht="18" customHeight="1" x14ac:dyDescent="0.25">
      <c r="E977" s="2"/>
      <c r="F977" s="2"/>
      <c r="J977" s="2"/>
    </row>
    <row r="978" spans="5:10" ht="18" customHeight="1" x14ac:dyDescent="0.25">
      <c r="E978" s="2"/>
      <c r="F978" s="2"/>
      <c r="J978" s="2"/>
    </row>
    <row r="979" spans="5:10" ht="18" customHeight="1" x14ac:dyDescent="0.25">
      <c r="E979" s="2"/>
      <c r="F979" s="2"/>
      <c r="J979" s="2"/>
    </row>
    <row r="980" spans="5:10" ht="18" customHeight="1" x14ac:dyDescent="0.25">
      <c r="E980" s="2"/>
      <c r="F980" s="2"/>
      <c r="J980" s="2"/>
    </row>
    <row r="981" spans="5:10" ht="18" customHeight="1" x14ac:dyDescent="0.25">
      <c r="E981" s="2"/>
      <c r="F981" s="2"/>
      <c r="J981" s="2"/>
    </row>
    <row r="982" spans="5:10" ht="18" customHeight="1" x14ac:dyDescent="0.25">
      <c r="E982" s="2"/>
      <c r="F982" s="2"/>
      <c r="J982" s="2"/>
    </row>
    <row r="983" spans="5:10" ht="18" customHeight="1" x14ac:dyDescent="0.25">
      <c r="E983" s="2"/>
      <c r="F983" s="2"/>
      <c r="J983" s="2"/>
    </row>
    <row r="984" spans="5:10" ht="18" customHeight="1" x14ac:dyDescent="0.25">
      <c r="E984" s="2"/>
      <c r="F984" s="2"/>
      <c r="J984" s="2"/>
    </row>
    <row r="985" spans="5:10" ht="18" customHeight="1" x14ac:dyDescent="0.25">
      <c r="E985" s="2"/>
      <c r="F985" s="2"/>
      <c r="J985" s="2"/>
    </row>
    <row r="986" spans="5:10" ht="18" customHeight="1" x14ac:dyDescent="0.25">
      <c r="E986" s="2"/>
      <c r="F986" s="2"/>
      <c r="J986" s="2"/>
    </row>
    <row r="987" spans="5:10" ht="18" customHeight="1" x14ac:dyDescent="0.25">
      <c r="E987" s="2"/>
      <c r="F987" s="2"/>
      <c r="J987" s="2"/>
    </row>
    <row r="988" spans="5:10" ht="18" customHeight="1" x14ac:dyDescent="0.25">
      <c r="E988" s="2"/>
      <c r="F988" s="2"/>
      <c r="J988" s="2"/>
    </row>
    <row r="989" spans="5:10" ht="18" customHeight="1" x14ac:dyDescent="0.25">
      <c r="E989" s="2"/>
      <c r="F989" s="2"/>
      <c r="J989" s="2"/>
    </row>
    <row r="990" spans="5:10" ht="18" customHeight="1" x14ac:dyDescent="0.25">
      <c r="E990" s="2"/>
      <c r="F990" s="2"/>
      <c r="J990" s="2"/>
    </row>
    <row r="991" spans="5:10" ht="18" customHeight="1" x14ac:dyDescent="0.25">
      <c r="E991" s="2"/>
      <c r="F991" s="2"/>
      <c r="J991" s="2"/>
    </row>
    <row r="992" spans="5:10" ht="18" customHeight="1" x14ac:dyDescent="0.25">
      <c r="E992" s="2"/>
      <c r="F992" s="2"/>
      <c r="J992" s="2"/>
    </row>
    <row r="993" spans="5:10" ht="18" customHeight="1" x14ac:dyDescent="0.25">
      <c r="E993" s="2"/>
      <c r="F993" s="2"/>
      <c r="J993" s="2"/>
    </row>
    <row r="994" spans="5:10" ht="18" customHeight="1" x14ac:dyDescent="0.25">
      <c r="E994" s="2"/>
      <c r="F994" s="2"/>
      <c r="J994" s="2"/>
    </row>
    <row r="995" spans="5:10" ht="18" customHeight="1" x14ac:dyDescent="0.25">
      <c r="E995" s="2"/>
      <c r="F995" s="2"/>
      <c r="J995" s="2"/>
    </row>
    <row r="996" spans="5:10" ht="18" customHeight="1" x14ac:dyDescent="0.25">
      <c r="E996" s="2"/>
      <c r="F996" s="2"/>
      <c r="J996" s="2"/>
    </row>
    <row r="997" spans="5:10" ht="18" customHeight="1" x14ac:dyDescent="0.25">
      <c r="E997" s="2"/>
      <c r="F997" s="2"/>
      <c r="J997" s="2"/>
    </row>
    <row r="998" spans="5:10" ht="18" customHeight="1" x14ac:dyDescent="0.25">
      <c r="E998" s="2"/>
      <c r="F998" s="2"/>
      <c r="J998" s="2"/>
    </row>
    <row r="999" spans="5:10" ht="18" customHeight="1" x14ac:dyDescent="0.25">
      <c r="E999" s="2"/>
      <c r="F999" s="2"/>
      <c r="J999" s="2"/>
    </row>
    <row r="1000" spans="5:10" ht="18" customHeight="1" x14ac:dyDescent="0.25">
      <c r="E1000" s="2"/>
      <c r="F1000" s="2"/>
      <c r="J1000" s="2"/>
    </row>
  </sheetData>
  <mergeCells count="18">
    <mergeCell ref="A53:C53"/>
    <mergeCell ref="A51:C51"/>
    <mergeCell ref="A32:B32"/>
    <mergeCell ref="A33:B33"/>
    <mergeCell ref="A35:C35"/>
    <mergeCell ref="A44:B44"/>
    <mergeCell ref="A46:C46"/>
    <mergeCell ref="B190:C190"/>
    <mergeCell ref="A164:B164"/>
    <mergeCell ref="A165:B165"/>
    <mergeCell ref="A167:C167"/>
    <mergeCell ref="A177:B177"/>
    <mergeCell ref="A37:C37"/>
    <mergeCell ref="A39:C39"/>
    <mergeCell ref="A3:D3"/>
    <mergeCell ref="A2:D2"/>
    <mergeCell ref="A1:D1"/>
    <mergeCell ref="A5:C5"/>
  </mergeCells>
  <pageMargins left="0.25" right="0.25" top="0.25" bottom="0.25" header="0" footer="0"/>
  <pageSetup fitToHeight="0" orientation="portrait"/>
  <headerFooter>
    <oddFooter>&amp;LBBBBBB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Z1000"/>
  <sheetViews>
    <sheetView topLeftCell="A25" workbookViewId="0">
      <selection sqref="A1:D1"/>
    </sheetView>
  </sheetViews>
  <sheetFormatPr defaultColWidth="14.42578125" defaultRowHeight="15" customHeight="1" x14ac:dyDescent="0.2"/>
  <cols>
    <col min="1" max="1" width="35.5703125" customWidth="1"/>
    <col min="2" max="2" width="21.28515625" customWidth="1"/>
    <col min="3" max="3" width="72.5703125" customWidth="1"/>
    <col min="4" max="4" width="19" customWidth="1"/>
    <col min="5" max="8" width="11.5703125" customWidth="1"/>
    <col min="9" max="9" width="13.42578125" customWidth="1"/>
    <col min="10" max="10" width="26" customWidth="1"/>
    <col min="11" max="26" width="11.5703125" customWidth="1"/>
  </cols>
  <sheetData>
    <row r="1" spans="1:10" ht="18" customHeight="1" x14ac:dyDescent="0.25">
      <c r="A1" s="609" t="s">
        <v>1</v>
      </c>
      <c r="B1" s="610"/>
      <c r="C1" s="610"/>
      <c r="D1" s="610"/>
      <c r="E1" s="2"/>
      <c r="F1" s="2"/>
      <c r="J1" s="2"/>
    </row>
    <row r="2" spans="1:10" ht="18" customHeight="1" x14ac:dyDescent="0.25">
      <c r="A2" s="609" t="s">
        <v>2</v>
      </c>
      <c r="B2" s="610"/>
      <c r="C2" s="610"/>
      <c r="D2" s="610"/>
      <c r="E2" s="2"/>
      <c r="F2" s="2"/>
      <c r="J2" s="2"/>
    </row>
    <row r="3" spans="1:10" ht="18" customHeight="1" x14ac:dyDescent="0.25">
      <c r="A3" s="609" t="s">
        <v>451</v>
      </c>
      <c r="B3" s="610"/>
      <c r="C3" s="610"/>
      <c r="D3" s="610"/>
      <c r="E3" s="2"/>
      <c r="F3" s="2"/>
      <c r="J3" s="2"/>
    </row>
    <row r="4" spans="1:10" ht="18" customHeight="1" x14ac:dyDescent="0.25">
      <c r="A4" s="1"/>
      <c r="B4" s="1"/>
      <c r="C4" s="1"/>
      <c r="D4" s="4"/>
      <c r="E4" s="2"/>
      <c r="F4" s="2"/>
      <c r="J4" s="2"/>
    </row>
    <row r="5" spans="1:10" ht="18" customHeight="1" x14ac:dyDescent="0.25">
      <c r="A5" s="611" t="s">
        <v>452</v>
      </c>
      <c r="B5" s="610"/>
      <c r="C5" s="612"/>
      <c r="D5" s="6">
        <v>4913.49</v>
      </c>
      <c r="E5" s="2"/>
      <c r="F5" s="2"/>
      <c r="J5" s="2"/>
    </row>
    <row r="6" spans="1:10" ht="18" customHeight="1" x14ac:dyDescent="0.25">
      <c r="A6" s="5"/>
      <c r="B6" s="7"/>
      <c r="C6" s="2"/>
      <c r="D6" s="8"/>
      <c r="E6" s="2"/>
      <c r="F6" s="2"/>
      <c r="J6" s="2"/>
    </row>
    <row r="7" spans="1:10" ht="18" customHeight="1" x14ac:dyDescent="0.25">
      <c r="A7" s="9" t="s">
        <v>6</v>
      </c>
      <c r="B7" s="7"/>
      <c r="C7" s="10"/>
      <c r="D7" s="8"/>
      <c r="E7" s="2"/>
      <c r="F7" s="2"/>
      <c r="J7" s="2"/>
    </row>
    <row r="8" spans="1:10" ht="18" customHeight="1" x14ac:dyDescent="0.25">
      <c r="A8" s="11"/>
      <c r="B8" s="2"/>
      <c r="C8" s="2"/>
      <c r="D8" s="8"/>
      <c r="E8" s="2"/>
      <c r="F8" s="2"/>
      <c r="J8" s="2"/>
    </row>
    <row r="9" spans="1:10" ht="18" customHeight="1" x14ac:dyDescent="0.25">
      <c r="A9" s="9" t="s">
        <v>453</v>
      </c>
      <c r="B9" s="9"/>
      <c r="C9" s="2"/>
      <c r="D9" s="8"/>
      <c r="E9" s="2"/>
      <c r="F9" s="2"/>
      <c r="J9" s="2"/>
    </row>
    <row r="10" spans="1:10" ht="19.5" customHeight="1" x14ac:dyDescent="0.25">
      <c r="A10" s="12">
        <v>43134</v>
      </c>
      <c r="B10" s="224" t="s">
        <v>18</v>
      </c>
      <c r="C10" s="17" t="s">
        <v>454</v>
      </c>
      <c r="D10" s="18">
        <v>1500</v>
      </c>
      <c r="E10" s="2"/>
      <c r="F10" s="2"/>
      <c r="J10" s="2"/>
    </row>
    <row r="11" spans="1:10" ht="18" customHeight="1" x14ac:dyDescent="0.25">
      <c r="A11" s="12">
        <v>43138</v>
      </c>
      <c r="B11" s="224" t="s">
        <v>11</v>
      </c>
      <c r="C11" s="17" t="s">
        <v>455</v>
      </c>
      <c r="D11" s="18">
        <v>40</v>
      </c>
      <c r="E11" s="2"/>
      <c r="F11" s="2"/>
      <c r="J11" s="2"/>
    </row>
    <row r="12" spans="1:10" ht="19.5" customHeight="1" x14ac:dyDescent="0.25">
      <c r="A12" s="12">
        <v>43138</v>
      </c>
      <c r="B12" s="224" t="s">
        <v>9</v>
      </c>
      <c r="C12" s="17" t="s">
        <v>456</v>
      </c>
      <c r="D12" s="18">
        <v>190</v>
      </c>
      <c r="E12" s="2"/>
      <c r="F12" s="2"/>
      <c r="J12" s="2"/>
    </row>
    <row r="13" spans="1:10" ht="19.5" customHeight="1" x14ac:dyDescent="0.25">
      <c r="A13" s="12">
        <v>43138</v>
      </c>
      <c r="B13" s="224" t="s">
        <v>9</v>
      </c>
      <c r="C13" s="17" t="s">
        <v>457</v>
      </c>
      <c r="D13" s="18">
        <v>190</v>
      </c>
      <c r="E13" s="2"/>
      <c r="F13" s="2"/>
      <c r="J13" s="2"/>
    </row>
    <row r="14" spans="1:10" ht="19.5" customHeight="1" x14ac:dyDescent="0.25">
      <c r="A14" s="12">
        <v>43139</v>
      </c>
      <c r="B14" s="224" t="s">
        <v>18</v>
      </c>
      <c r="C14" s="17" t="s">
        <v>458</v>
      </c>
      <c r="D14" s="18">
        <v>59.52</v>
      </c>
      <c r="E14" s="2"/>
      <c r="F14" s="2"/>
      <c r="J14" s="2"/>
    </row>
    <row r="15" spans="1:10" ht="19.5" customHeight="1" x14ac:dyDescent="0.25">
      <c r="A15" s="12">
        <v>43168</v>
      </c>
      <c r="B15" s="224" t="s">
        <v>18</v>
      </c>
      <c r="C15" s="17" t="s">
        <v>459</v>
      </c>
      <c r="D15" s="18">
        <v>467</v>
      </c>
      <c r="E15" s="2"/>
      <c r="F15" s="2"/>
      <c r="J15" s="2"/>
    </row>
    <row r="16" spans="1:10" ht="19.5" customHeight="1" x14ac:dyDescent="0.25">
      <c r="A16" s="12"/>
      <c r="B16" s="224"/>
      <c r="C16" s="17"/>
      <c r="D16" s="18"/>
      <c r="E16" s="2"/>
      <c r="F16" s="2"/>
      <c r="J16" s="2"/>
    </row>
    <row r="17" spans="1:26" ht="18" customHeight="1" x14ac:dyDescent="0.25">
      <c r="A17" s="259" t="s">
        <v>14</v>
      </c>
      <c r="B17" s="260"/>
      <c r="C17" s="261"/>
      <c r="D17" s="250">
        <f>SUM(D10:D15)</f>
        <v>2446.52</v>
      </c>
      <c r="E17" s="2"/>
      <c r="F17" s="2"/>
      <c r="G17" s="21"/>
      <c r="J17" s="2"/>
    </row>
    <row r="18" spans="1:26" ht="18" customHeight="1" x14ac:dyDescent="0.25">
      <c r="A18" s="42"/>
      <c r="B18" s="42"/>
      <c r="C18" s="42"/>
      <c r="D18" s="45"/>
      <c r="E18" s="2"/>
      <c r="F18" s="2"/>
      <c r="J18" s="2"/>
    </row>
    <row r="19" spans="1:26" ht="18" customHeight="1" x14ac:dyDescent="0.25">
      <c r="A19" s="9" t="s">
        <v>36</v>
      </c>
      <c r="B19" s="49"/>
      <c r="C19" s="2"/>
      <c r="D19" s="52">
        <f>D5+D17</f>
        <v>7360.01</v>
      </c>
      <c r="E19" s="2"/>
      <c r="F19" s="2"/>
      <c r="J19" s="2"/>
    </row>
    <row r="20" spans="1:26" ht="18" customHeight="1" x14ac:dyDescent="0.25">
      <c r="A20" s="11"/>
      <c r="B20" s="2"/>
      <c r="C20" s="2"/>
      <c r="D20" s="8"/>
      <c r="E20" s="2"/>
      <c r="F20" s="2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25">
      <c r="A21" s="9" t="s">
        <v>38</v>
      </c>
      <c r="B21" s="9"/>
      <c r="C21" s="2"/>
      <c r="D21" s="8"/>
      <c r="E21" s="2"/>
      <c r="F21" s="2"/>
      <c r="J21" s="2"/>
    </row>
    <row r="22" spans="1:26" ht="19.5" customHeight="1" x14ac:dyDescent="0.25">
      <c r="A22" s="12">
        <v>43136</v>
      </c>
      <c r="B22" s="224" t="s">
        <v>460</v>
      </c>
      <c r="C22" s="144" t="s">
        <v>461</v>
      </c>
      <c r="D22" s="148">
        <v>-1500</v>
      </c>
      <c r="E22" s="2"/>
      <c r="F22" s="2"/>
      <c r="J22" s="2"/>
    </row>
    <row r="23" spans="1:26" ht="19.5" customHeight="1" x14ac:dyDescent="0.25">
      <c r="A23" s="12">
        <v>43139</v>
      </c>
      <c r="B23" s="224" t="s">
        <v>381</v>
      </c>
      <c r="C23" s="144" t="s">
        <v>462</v>
      </c>
      <c r="D23" s="148">
        <v>-139.63999999999999</v>
      </c>
      <c r="E23" s="2"/>
      <c r="F23" s="2"/>
      <c r="J23" s="2"/>
    </row>
    <row r="24" spans="1:26" ht="19.5" customHeight="1" x14ac:dyDescent="0.25">
      <c r="A24" s="12">
        <v>43139</v>
      </c>
      <c r="B24" s="224" t="s">
        <v>49</v>
      </c>
      <c r="C24" s="144" t="s">
        <v>463</v>
      </c>
      <c r="D24" s="148">
        <v>-59.52</v>
      </c>
      <c r="E24" s="2"/>
      <c r="F24" s="2"/>
      <c r="J24" s="2"/>
    </row>
    <row r="25" spans="1:26" ht="19.5" customHeight="1" x14ac:dyDescent="0.25">
      <c r="A25" s="12">
        <v>43143</v>
      </c>
      <c r="B25" s="224" t="s">
        <v>464</v>
      </c>
      <c r="C25" s="144" t="s">
        <v>465</v>
      </c>
      <c r="D25" s="148">
        <v>-50</v>
      </c>
      <c r="E25" s="2"/>
      <c r="F25" s="2"/>
      <c r="J25" s="2"/>
    </row>
    <row r="26" spans="1:26" ht="19.5" customHeight="1" x14ac:dyDescent="0.25">
      <c r="A26" s="12">
        <v>43145</v>
      </c>
      <c r="B26" s="224" t="s">
        <v>466</v>
      </c>
      <c r="C26" s="144" t="s">
        <v>467</v>
      </c>
      <c r="D26" s="148">
        <v>-86.92</v>
      </c>
      <c r="E26" s="2"/>
      <c r="F26" s="2"/>
      <c r="J26" s="2"/>
    </row>
    <row r="27" spans="1:26" ht="19.5" customHeight="1" x14ac:dyDescent="0.25">
      <c r="A27" s="12">
        <v>43161</v>
      </c>
      <c r="B27" s="224" t="s">
        <v>49</v>
      </c>
      <c r="C27" s="144" t="s">
        <v>468</v>
      </c>
      <c r="D27" s="148">
        <v>-365</v>
      </c>
      <c r="E27" s="2"/>
      <c r="F27" s="2"/>
      <c r="J27" s="2"/>
    </row>
    <row r="28" spans="1:26" ht="19.5" customHeight="1" x14ac:dyDescent="0.25">
      <c r="A28" s="12">
        <v>43166</v>
      </c>
      <c r="B28" s="224" t="s">
        <v>49</v>
      </c>
      <c r="C28" s="144" t="s">
        <v>469</v>
      </c>
      <c r="D28" s="148">
        <v>-375</v>
      </c>
      <c r="E28" s="2"/>
      <c r="F28" s="2"/>
      <c r="J28" s="2"/>
    </row>
    <row r="29" spans="1:26" ht="18" customHeight="1" x14ac:dyDescent="0.25">
      <c r="A29" s="238"/>
      <c r="B29" s="239"/>
      <c r="C29" s="237"/>
      <c r="D29" s="271"/>
      <c r="E29" s="2"/>
      <c r="F29" s="2"/>
      <c r="J29" s="2"/>
    </row>
    <row r="30" spans="1:26" ht="18" customHeight="1" x14ac:dyDescent="0.25">
      <c r="A30" s="259" t="s">
        <v>77</v>
      </c>
      <c r="B30" s="266"/>
      <c r="C30" s="267"/>
      <c r="D30" s="268">
        <f>SUM(D22:D29)</f>
        <v>-2576.08</v>
      </c>
      <c r="E30" s="2"/>
      <c r="F30" s="2"/>
      <c r="J30" s="2"/>
    </row>
    <row r="31" spans="1:26" ht="18" customHeight="1" x14ac:dyDescent="0.25">
      <c r="A31" s="42"/>
      <c r="B31" s="42"/>
      <c r="C31" s="42"/>
      <c r="D31" s="45"/>
      <c r="E31" s="2"/>
      <c r="F31" s="2"/>
      <c r="J31" s="2"/>
    </row>
    <row r="32" spans="1:26" ht="18" customHeight="1" x14ac:dyDescent="0.25">
      <c r="A32" s="5" t="s">
        <v>80</v>
      </c>
      <c r="B32" s="7"/>
      <c r="C32" s="2"/>
      <c r="D32" s="8"/>
      <c r="E32" s="2"/>
      <c r="F32" s="2"/>
      <c r="J32" s="2"/>
    </row>
    <row r="33" spans="1:10" ht="18" customHeight="1" x14ac:dyDescent="0.25">
      <c r="A33" s="630" t="s">
        <v>36</v>
      </c>
      <c r="B33" s="626"/>
      <c r="C33" s="82">
        <f>D19</f>
        <v>7360.01</v>
      </c>
      <c r="D33" s="8"/>
      <c r="E33" s="2"/>
      <c r="F33" s="2"/>
      <c r="J33" s="2"/>
    </row>
    <row r="34" spans="1:10" ht="18" customHeight="1" x14ac:dyDescent="0.25">
      <c r="A34" s="631" t="s">
        <v>81</v>
      </c>
      <c r="B34" s="608"/>
      <c r="C34" s="84">
        <f>D30</f>
        <v>-2576.08</v>
      </c>
      <c r="D34" s="8"/>
      <c r="E34" s="2"/>
      <c r="F34" s="2"/>
      <c r="J34" s="2"/>
    </row>
    <row r="35" spans="1:10" ht="18" customHeight="1" x14ac:dyDescent="0.25">
      <c r="A35" s="42"/>
      <c r="B35" s="42"/>
      <c r="C35" s="42"/>
      <c r="D35" s="45"/>
      <c r="E35" s="86"/>
      <c r="F35" s="2"/>
      <c r="J35" s="2"/>
    </row>
    <row r="36" spans="1:10" ht="18" customHeight="1" x14ac:dyDescent="0.25">
      <c r="A36" s="620" t="s">
        <v>470</v>
      </c>
      <c r="B36" s="617"/>
      <c r="C36" s="621"/>
      <c r="D36" s="89">
        <f>C33+C34</f>
        <v>4783.93</v>
      </c>
      <c r="E36" s="2"/>
      <c r="F36" s="10"/>
      <c r="J36" s="2"/>
    </row>
    <row r="37" spans="1:10" ht="18" customHeight="1" x14ac:dyDescent="0.25">
      <c r="A37" s="42"/>
      <c r="B37" s="42"/>
      <c r="C37" s="42"/>
      <c r="D37" s="45"/>
      <c r="E37" s="45"/>
      <c r="F37" s="2"/>
      <c r="J37" s="2"/>
    </row>
    <row r="38" spans="1:10" ht="18" customHeight="1" x14ac:dyDescent="0.25">
      <c r="A38" s="622" t="s">
        <v>471</v>
      </c>
      <c r="B38" s="617"/>
      <c r="C38" s="621"/>
      <c r="D38" s="89"/>
      <c r="E38" s="45"/>
      <c r="F38" s="2"/>
      <c r="J38" s="2"/>
    </row>
    <row r="39" spans="1:10" ht="18" customHeight="1" x14ac:dyDescent="0.25">
      <c r="A39" s="93"/>
      <c r="B39" s="93"/>
      <c r="C39" s="8"/>
      <c r="D39" s="8"/>
      <c r="E39" s="45"/>
      <c r="F39" s="2"/>
      <c r="J39" s="2"/>
    </row>
    <row r="40" spans="1:10" ht="18" customHeight="1" x14ac:dyDescent="0.25">
      <c r="A40" s="619" t="s">
        <v>87</v>
      </c>
      <c r="B40" s="617"/>
      <c r="C40" s="623"/>
      <c r="D40" s="6">
        <f>SUM(D41:D42)</f>
        <v>-467</v>
      </c>
      <c r="E40" s="45"/>
      <c r="F40" s="2"/>
      <c r="J40" s="2"/>
    </row>
    <row r="41" spans="1:10" ht="18" customHeight="1" x14ac:dyDescent="0.25">
      <c r="A41" s="65" t="s">
        <v>88</v>
      </c>
      <c r="B41" s="16" t="s">
        <v>472</v>
      </c>
      <c r="C41" s="73" t="s">
        <v>473</v>
      </c>
      <c r="D41" s="98">
        <v>-467</v>
      </c>
      <c r="E41" s="45"/>
      <c r="F41" s="2"/>
      <c r="J41" s="2"/>
    </row>
    <row r="42" spans="1:10" ht="18" customHeight="1" x14ac:dyDescent="0.25">
      <c r="A42" s="65"/>
      <c r="B42" s="226"/>
      <c r="C42" s="228"/>
      <c r="D42" s="98"/>
      <c r="E42" s="2"/>
      <c r="F42" s="2"/>
      <c r="J42" s="2"/>
    </row>
    <row r="43" spans="1:10" ht="18" customHeight="1" x14ac:dyDescent="0.25">
      <c r="A43" s="632" t="s">
        <v>92</v>
      </c>
      <c r="B43" s="623"/>
      <c r="C43" s="290"/>
      <c r="D43" s="89">
        <f>D36+D40</f>
        <v>4316.93</v>
      </c>
      <c r="E43" s="2"/>
      <c r="F43" s="2"/>
      <c r="J43" s="2"/>
    </row>
    <row r="44" spans="1:10" ht="18" customHeight="1" x14ac:dyDescent="0.25">
      <c r="A44" s="5"/>
      <c r="B44" s="1"/>
      <c r="C44" s="2"/>
      <c r="D44" s="8"/>
      <c r="E44" s="2"/>
      <c r="F44" s="2"/>
      <c r="J44" s="2"/>
    </row>
    <row r="45" spans="1:10" ht="18" customHeight="1" x14ac:dyDescent="0.25">
      <c r="A45" s="624" t="s">
        <v>474</v>
      </c>
      <c r="B45" s="617"/>
      <c r="C45" s="623"/>
      <c r="D45" s="104">
        <v>2007.46</v>
      </c>
      <c r="E45" s="2"/>
      <c r="F45" s="2"/>
      <c r="J45" s="2"/>
    </row>
    <row r="46" spans="1:10" ht="18" customHeight="1" x14ac:dyDescent="0.25">
      <c r="A46" s="117">
        <v>43139</v>
      </c>
      <c r="B46" s="291" t="s">
        <v>18</v>
      </c>
      <c r="C46" s="114" t="s">
        <v>475</v>
      </c>
      <c r="D46" s="115">
        <v>-59.52</v>
      </c>
      <c r="E46" s="2"/>
      <c r="F46" s="2"/>
      <c r="J46" s="2"/>
    </row>
    <row r="47" spans="1:10" ht="18" customHeight="1" x14ac:dyDescent="0.25">
      <c r="A47" s="117">
        <v>43168</v>
      </c>
      <c r="B47" s="291" t="s">
        <v>18</v>
      </c>
      <c r="C47" s="114" t="s">
        <v>476</v>
      </c>
      <c r="D47" s="115">
        <v>-467</v>
      </c>
      <c r="E47" s="2"/>
      <c r="F47" s="2"/>
      <c r="J47" s="2"/>
    </row>
    <row r="48" spans="1:10" ht="18" customHeight="1" x14ac:dyDescent="0.25">
      <c r="A48" s="314"/>
      <c r="B48" s="315"/>
      <c r="C48" s="316"/>
      <c r="D48" s="317"/>
      <c r="E48" s="2"/>
      <c r="F48" s="2"/>
      <c r="J48" s="2"/>
    </row>
    <row r="49" spans="1:26" ht="18" customHeight="1" x14ac:dyDescent="0.25">
      <c r="A49" s="641" t="s">
        <v>477</v>
      </c>
      <c r="B49" s="607"/>
      <c r="C49" s="608"/>
      <c r="D49" s="294">
        <f>D45+SUM(D46:D47)</f>
        <v>1480.94</v>
      </c>
      <c r="E49" s="2"/>
      <c r="F49" s="2"/>
      <c r="J49" s="2"/>
    </row>
    <row r="50" spans="1:26" ht="18" customHeight="1" x14ac:dyDescent="0.25">
      <c r="A50" s="93"/>
      <c r="B50" s="93"/>
      <c r="C50" s="122"/>
      <c r="D50" s="8"/>
      <c r="E50" s="2"/>
      <c r="F50" s="2"/>
      <c r="J50" s="2"/>
    </row>
    <row r="51" spans="1:26" ht="18" customHeight="1" x14ac:dyDescent="0.25">
      <c r="A51" s="619" t="s">
        <v>478</v>
      </c>
      <c r="B51" s="617"/>
      <c r="C51" s="618"/>
      <c r="D51" s="47">
        <v>2101.61</v>
      </c>
      <c r="E51" s="2"/>
      <c r="F51" s="2"/>
      <c r="J51" s="2"/>
    </row>
    <row r="52" spans="1:26" ht="18" customHeight="1" x14ac:dyDescent="0.25">
      <c r="A52" s="5"/>
      <c r="B52" s="5"/>
      <c r="C52" s="2"/>
      <c r="D52" s="45"/>
      <c r="E52" s="2"/>
      <c r="F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9" t="s">
        <v>479</v>
      </c>
      <c r="B53" s="9"/>
      <c r="C53" s="9"/>
      <c r="D53" s="126"/>
      <c r="E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143">
        <v>43133</v>
      </c>
      <c r="B54" s="144"/>
      <c r="C54" s="144" t="s">
        <v>480</v>
      </c>
      <c r="D54" s="277">
        <v>1640</v>
      </c>
      <c r="E54" s="2"/>
      <c r="F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143"/>
      <c r="B55" s="144"/>
      <c r="C55" s="144"/>
      <c r="D55" s="277"/>
      <c r="E55" s="2"/>
      <c r="F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619" t="s">
        <v>14</v>
      </c>
      <c r="B56" s="617"/>
      <c r="C56" s="617"/>
      <c r="D56" s="47">
        <f>SUM(D54:D55)</f>
        <v>1640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42"/>
      <c r="B57" s="42"/>
      <c r="C57" s="140"/>
      <c r="D57" s="45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9" t="s">
        <v>36</v>
      </c>
      <c r="B58" s="49"/>
      <c r="C58" s="2"/>
      <c r="D58" s="52">
        <f>SUM(D56+D51)</f>
        <v>3741.61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9"/>
      <c r="B59" s="49"/>
      <c r="C59" s="2"/>
      <c r="D59" s="126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9" t="s">
        <v>38</v>
      </c>
      <c r="B60" s="9"/>
      <c r="C60" s="2"/>
      <c r="D60" s="8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143">
        <v>43133</v>
      </c>
      <c r="B61" s="144"/>
      <c r="C61" s="247" t="s">
        <v>481</v>
      </c>
      <c r="D61" s="148">
        <v>-1345.18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143"/>
      <c r="B62" s="144"/>
      <c r="C62" s="247"/>
      <c r="D62" s="148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235" t="s">
        <v>77</v>
      </c>
      <c r="B63" s="236"/>
      <c r="C63" s="237"/>
      <c r="D63" s="250">
        <f>SUM(D61:D62)</f>
        <v>-1345.18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5"/>
      <c r="B64" s="7"/>
      <c r="C64" s="2"/>
      <c r="D64" s="45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5" t="s">
        <v>160</v>
      </c>
      <c r="B65" s="7"/>
      <c r="C65" s="2"/>
      <c r="D65" s="8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630" t="s">
        <v>36</v>
      </c>
      <c r="B66" s="626"/>
      <c r="C66" s="82">
        <f>D58</f>
        <v>3741.61</v>
      </c>
      <c r="D66" s="8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631" t="s">
        <v>81</v>
      </c>
      <c r="B67" s="608"/>
      <c r="C67" s="84">
        <f>D63</f>
        <v>-1345.18</v>
      </c>
      <c r="D67" s="8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42"/>
      <c r="B68" s="42"/>
      <c r="C68" s="42"/>
      <c r="D68" s="45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627" t="s">
        <v>482</v>
      </c>
      <c r="B69" s="604"/>
      <c r="C69" s="628"/>
      <c r="D69" s="6">
        <f>C66+C67</f>
        <v>2396.4300000000003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42"/>
      <c r="B70" s="42"/>
      <c r="C70" s="140"/>
      <c r="D70" s="45"/>
      <c r="E70" s="2"/>
      <c r="F70" s="2"/>
      <c r="J70" s="2"/>
    </row>
    <row r="71" spans="1:26" ht="18" customHeight="1" x14ac:dyDescent="0.25">
      <c r="A71" s="629" t="s">
        <v>163</v>
      </c>
      <c r="B71" s="610"/>
      <c r="C71" s="610"/>
      <c r="D71" s="610"/>
      <c r="E71" s="2"/>
      <c r="F71" s="2"/>
      <c r="J71" s="2"/>
    </row>
    <row r="72" spans="1:26" ht="18" customHeight="1" x14ac:dyDescent="0.25">
      <c r="A72" s="5"/>
      <c r="B72" s="7"/>
      <c r="C72" s="2"/>
      <c r="D72" s="8"/>
      <c r="E72" s="2"/>
      <c r="F72" s="2"/>
      <c r="J72" s="2"/>
    </row>
    <row r="73" spans="1:26" ht="18" customHeight="1" x14ac:dyDescent="0.25">
      <c r="A73" s="161" t="s">
        <v>164</v>
      </c>
      <c r="B73" s="162" t="s">
        <v>166</v>
      </c>
      <c r="C73" s="144"/>
      <c r="D73" s="40">
        <f>D36</f>
        <v>4783.93</v>
      </c>
      <c r="E73" s="2"/>
      <c r="F73" s="2"/>
      <c r="J73" s="2"/>
    </row>
    <row r="74" spans="1:26" ht="18" customHeight="1" x14ac:dyDescent="0.25">
      <c r="A74" s="165" t="s">
        <v>167</v>
      </c>
      <c r="B74" s="167" t="s">
        <v>170</v>
      </c>
      <c r="C74" s="22"/>
      <c r="D74" s="169">
        <f>D69</f>
        <v>2396.4300000000003</v>
      </c>
      <c r="E74" s="2"/>
      <c r="F74" s="2"/>
      <c r="J74" s="2"/>
    </row>
    <row r="75" spans="1:26" ht="18" customHeight="1" x14ac:dyDescent="0.25">
      <c r="A75" s="165" t="s">
        <v>172</v>
      </c>
      <c r="B75" s="167" t="s">
        <v>173</v>
      </c>
      <c r="C75" s="22"/>
      <c r="D75" s="169">
        <v>0.42</v>
      </c>
      <c r="E75" s="2"/>
      <c r="F75" s="2"/>
      <c r="J75" s="2"/>
    </row>
    <row r="76" spans="1:26" ht="18" customHeight="1" x14ac:dyDescent="0.25">
      <c r="A76" s="165" t="s">
        <v>174</v>
      </c>
      <c r="B76" s="167" t="s">
        <v>173</v>
      </c>
      <c r="C76" s="22"/>
      <c r="D76" s="169">
        <v>206.09</v>
      </c>
      <c r="E76" s="2"/>
      <c r="F76" s="2"/>
      <c r="J76" s="2"/>
    </row>
    <row r="77" spans="1:26" ht="18" customHeight="1" x14ac:dyDescent="0.25">
      <c r="A77" s="173" t="s">
        <v>175</v>
      </c>
      <c r="B77" s="174" t="s">
        <v>173</v>
      </c>
      <c r="C77" s="73"/>
      <c r="D77" s="176">
        <f>D49</f>
        <v>1480.94</v>
      </c>
      <c r="E77" s="2"/>
      <c r="F77" s="2"/>
      <c r="J77" s="2"/>
    </row>
    <row r="78" spans="1:26" ht="18" customHeight="1" x14ac:dyDescent="0.25">
      <c r="A78" s="177" t="s">
        <v>176</v>
      </c>
      <c r="B78" s="178" t="s">
        <v>173</v>
      </c>
      <c r="C78" s="184"/>
      <c r="D78" s="186">
        <v>2070.4699999999998</v>
      </c>
      <c r="E78" s="2"/>
      <c r="F78" s="2"/>
      <c r="J78" s="2"/>
    </row>
    <row r="79" spans="1:26" ht="18" customHeight="1" x14ac:dyDescent="0.25">
      <c r="A79" s="632" t="s">
        <v>178</v>
      </c>
      <c r="B79" s="623"/>
      <c r="C79" s="188"/>
      <c r="D79" s="189">
        <f>SUM(D73:D78)</f>
        <v>10938.28</v>
      </c>
      <c r="E79" s="2"/>
      <c r="F79" s="2"/>
      <c r="J79" s="2"/>
    </row>
    <row r="80" spans="1:26" ht="18" customHeight="1" x14ac:dyDescent="0.25">
      <c r="E80" s="2"/>
      <c r="F80" s="2"/>
      <c r="J80" s="2"/>
    </row>
    <row r="81" spans="2:10" ht="18" customHeight="1" x14ac:dyDescent="0.25">
      <c r="E81" s="2"/>
      <c r="F81" s="2"/>
      <c r="J81" s="2"/>
    </row>
    <row r="82" spans="2:10" ht="18" customHeight="1" x14ac:dyDescent="0.25">
      <c r="E82" s="2"/>
      <c r="F82" s="2"/>
      <c r="J82" s="2"/>
    </row>
    <row r="83" spans="2:10" ht="18" customHeight="1" x14ac:dyDescent="0.25">
      <c r="E83" s="2"/>
      <c r="F83" s="2"/>
      <c r="J83" s="2"/>
    </row>
    <row r="84" spans="2:10" ht="18" customHeight="1" x14ac:dyDescent="0.25">
      <c r="B84" s="86"/>
      <c r="C84" s="86"/>
      <c r="D84" s="86"/>
      <c r="E84" s="2"/>
      <c r="F84" s="2"/>
      <c r="J84" s="2"/>
    </row>
    <row r="85" spans="2:10" ht="18" customHeight="1" x14ac:dyDescent="0.25">
      <c r="B85" s="5"/>
      <c r="C85" s="7"/>
      <c r="D85" s="2"/>
      <c r="E85" s="2"/>
      <c r="F85" s="2"/>
      <c r="J85" s="2"/>
    </row>
    <row r="86" spans="2:10" ht="18" customHeight="1" x14ac:dyDescent="0.25">
      <c r="B86" s="5"/>
      <c r="C86" s="11"/>
      <c r="D86" s="2"/>
      <c r="E86" s="2"/>
      <c r="F86" s="2"/>
      <c r="J86" s="2"/>
    </row>
    <row r="87" spans="2:10" ht="18" customHeight="1" x14ac:dyDescent="0.25">
      <c r="B87" s="5"/>
      <c r="C87" s="2"/>
      <c r="D87" s="2"/>
      <c r="E87" s="2"/>
      <c r="F87" s="2"/>
      <c r="J87" s="2"/>
    </row>
    <row r="88" spans="2:10" ht="18" customHeight="1" x14ac:dyDescent="0.25">
      <c r="B88" s="5"/>
      <c r="C88" s="2"/>
      <c r="D88" s="2"/>
      <c r="E88" s="2"/>
      <c r="F88" s="2"/>
      <c r="J88" s="2"/>
    </row>
    <row r="89" spans="2:10" ht="18" customHeight="1" x14ac:dyDescent="0.25">
      <c r="B89" s="5"/>
      <c r="C89" s="2"/>
      <c r="D89" s="2"/>
      <c r="E89" s="2"/>
      <c r="F89" s="2"/>
      <c r="J89" s="2"/>
    </row>
    <row r="90" spans="2:10" ht="18" customHeight="1" x14ac:dyDescent="0.25">
      <c r="B90" s="5"/>
      <c r="C90" s="2"/>
      <c r="D90" s="2"/>
      <c r="E90" s="2"/>
      <c r="F90" s="2"/>
      <c r="J90" s="2"/>
    </row>
    <row r="91" spans="2:10" ht="18" customHeight="1" x14ac:dyDescent="0.25">
      <c r="B91" s="5"/>
      <c r="C91" s="2"/>
      <c r="D91" s="192"/>
      <c r="E91" s="2"/>
      <c r="F91" s="2"/>
      <c r="J91" s="2"/>
    </row>
    <row r="92" spans="2:10" ht="18" customHeight="1" x14ac:dyDescent="0.25">
      <c r="B92" s="609"/>
      <c r="C92" s="610"/>
      <c r="D92" s="2"/>
      <c r="E92" s="2"/>
      <c r="F92" s="2"/>
      <c r="J92" s="2"/>
    </row>
    <row r="93" spans="2:10" ht="18" customHeight="1" x14ac:dyDescent="0.25">
      <c r="E93" s="2"/>
      <c r="F93" s="2"/>
      <c r="J93" s="2"/>
    </row>
    <row r="94" spans="2:10" ht="18" customHeight="1" x14ac:dyDescent="0.25">
      <c r="E94" s="2"/>
      <c r="F94" s="2"/>
      <c r="J94" s="2"/>
    </row>
    <row r="95" spans="2:10" ht="18" customHeight="1" x14ac:dyDescent="0.25">
      <c r="E95" s="2"/>
      <c r="F95" s="2"/>
      <c r="J95" s="2"/>
    </row>
    <row r="96" spans="2:10" ht="18" customHeight="1" x14ac:dyDescent="0.25">
      <c r="E96" s="2"/>
      <c r="F96" s="2"/>
      <c r="J96" s="2"/>
    </row>
    <row r="97" spans="5:10" ht="18" customHeight="1" x14ac:dyDescent="0.25">
      <c r="E97" s="2"/>
      <c r="F97" s="2"/>
      <c r="J97" s="2"/>
    </row>
    <row r="98" spans="5:10" ht="18" customHeight="1" x14ac:dyDescent="0.25">
      <c r="E98" s="2"/>
      <c r="F98" s="2"/>
      <c r="J98" s="2"/>
    </row>
    <row r="99" spans="5:10" ht="18" customHeight="1" x14ac:dyDescent="0.25">
      <c r="E99" s="2"/>
      <c r="F99" s="2"/>
      <c r="J99" s="2"/>
    </row>
    <row r="100" spans="5:10" ht="18" customHeight="1" x14ac:dyDescent="0.25">
      <c r="E100" s="2"/>
      <c r="F100" s="2"/>
      <c r="J100" s="2"/>
    </row>
    <row r="101" spans="5:10" ht="18" customHeight="1" x14ac:dyDescent="0.25">
      <c r="E101" s="2"/>
      <c r="F101" s="2"/>
      <c r="J101" s="2"/>
    </row>
    <row r="102" spans="5:10" ht="18" customHeight="1" x14ac:dyDescent="0.25">
      <c r="E102" s="2"/>
      <c r="F102" s="2"/>
      <c r="J102" s="2"/>
    </row>
    <row r="103" spans="5:10" ht="18" customHeight="1" x14ac:dyDescent="0.25">
      <c r="E103" s="2"/>
      <c r="F103" s="2"/>
      <c r="J103" s="2"/>
    </row>
    <row r="104" spans="5:10" ht="18" customHeight="1" x14ac:dyDescent="0.25">
      <c r="E104" s="2"/>
      <c r="F104" s="2"/>
      <c r="J104" s="2"/>
    </row>
    <row r="105" spans="5:10" ht="18" customHeight="1" x14ac:dyDescent="0.25">
      <c r="E105" s="2"/>
      <c r="F105" s="2"/>
      <c r="J105" s="2"/>
    </row>
    <row r="106" spans="5:10" ht="18" customHeight="1" x14ac:dyDescent="0.25">
      <c r="E106" s="2"/>
      <c r="F106" s="2"/>
      <c r="J106" s="2"/>
    </row>
    <row r="107" spans="5:10" ht="18" customHeight="1" x14ac:dyDescent="0.25">
      <c r="E107" s="2"/>
      <c r="F107" s="2"/>
      <c r="J107" s="2"/>
    </row>
    <row r="108" spans="5:10" ht="18" customHeight="1" x14ac:dyDescent="0.25">
      <c r="E108" s="2"/>
      <c r="F108" s="2"/>
      <c r="J108" s="2"/>
    </row>
    <row r="109" spans="5:10" ht="18" customHeight="1" x14ac:dyDescent="0.25">
      <c r="E109" s="2"/>
      <c r="F109" s="2"/>
      <c r="J109" s="2"/>
    </row>
    <row r="110" spans="5:10" ht="18" customHeight="1" x14ac:dyDescent="0.25">
      <c r="E110" s="2"/>
      <c r="F110" s="2"/>
      <c r="J110" s="2"/>
    </row>
    <row r="111" spans="5:10" ht="18" customHeight="1" x14ac:dyDescent="0.25">
      <c r="E111" s="2"/>
      <c r="F111" s="2"/>
      <c r="J111" s="2"/>
    </row>
    <row r="112" spans="5:10" ht="18" customHeight="1" x14ac:dyDescent="0.25">
      <c r="E112" s="2"/>
      <c r="F112" s="2"/>
      <c r="J112" s="2"/>
    </row>
    <row r="113" spans="5:10" ht="18" customHeight="1" x14ac:dyDescent="0.25">
      <c r="E113" s="2"/>
      <c r="F113" s="2"/>
      <c r="J113" s="2"/>
    </row>
    <row r="114" spans="5:10" ht="18" customHeight="1" x14ac:dyDescent="0.25">
      <c r="E114" s="2"/>
      <c r="F114" s="2"/>
      <c r="J114" s="2"/>
    </row>
    <row r="115" spans="5:10" ht="18" customHeight="1" x14ac:dyDescent="0.25">
      <c r="E115" s="2"/>
      <c r="F115" s="2"/>
      <c r="J115" s="2"/>
    </row>
    <row r="116" spans="5:10" ht="18" customHeight="1" x14ac:dyDescent="0.25">
      <c r="E116" s="2"/>
      <c r="F116" s="2"/>
      <c r="J116" s="2"/>
    </row>
    <row r="117" spans="5:10" ht="18" customHeight="1" x14ac:dyDescent="0.25">
      <c r="E117" s="2"/>
      <c r="F117" s="2"/>
      <c r="J117" s="2"/>
    </row>
    <row r="118" spans="5:10" ht="18" customHeight="1" x14ac:dyDescent="0.25">
      <c r="E118" s="2"/>
      <c r="F118" s="2"/>
      <c r="J118" s="2"/>
    </row>
    <row r="119" spans="5:10" ht="18" customHeight="1" x14ac:dyDescent="0.25">
      <c r="E119" s="2"/>
      <c r="F119" s="2"/>
      <c r="J119" s="2"/>
    </row>
    <row r="120" spans="5:10" ht="18" customHeight="1" x14ac:dyDescent="0.25">
      <c r="E120" s="2"/>
      <c r="F120" s="2"/>
      <c r="J120" s="2"/>
    </row>
    <row r="121" spans="5:10" ht="18" customHeight="1" x14ac:dyDescent="0.25">
      <c r="E121" s="2"/>
      <c r="F121" s="2"/>
      <c r="J121" s="2"/>
    </row>
    <row r="122" spans="5:10" ht="18" customHeight="1" x14ac:dyDescent="0.25">
      <c r="E122" s="2"/>
      <c r="F122" s="2"/>
      <c r="J122" s="2"/>
    </row>
    <row r="123" spans="5:10" ht="18" customHeight="1" x14ac:dyDescent="0.25">
      <c r="E123" s="2"/>
      <c r="F123" s="2"/>
      <c r="J123" s="2"/>
    </row>
    <row r="124" spans="5:10" ht="18" customHeight="1" x14ac:dyDescent="0.25">
      <c r="E124" s="2"/>
      <c r="F124" s="2"/>
      <c r="J124" s="2"/>
    </row>
    <row r="125" spans="5:10" ht="18" customHeight="1" x14ac:dyDescent="0.25">
      <c r="E125" s="2"/>
      <c r="F125" s="2"/>
      <c r="J125" s="2"/>
    </row>
    <row r="126" spans="5:10" ht="18" customHeight="1" x14ac:dyDescent="0.25">
      <c r="E126" s="2"/>
      <c r="F126" s="2"/>
      <c r="J126" s="2"/>
    </row>
    <row r="127" spans="5:10" ht="18" customHeight="1" x14ac:dyDescent="0.25">
      <c r="E127" s="2"/>
      <c r="F127" s="2"/>
      <c r="J127" s="2"/>
    </row>
    <row r="128" spans="5:10" ht="18" customHeight="1" x14ac:dyDescent="0.25">
      <c r="E128" s="2"/>
      <c r="F128" s="2"/>
      <c r="J128" s="2"/>
    </row>
    <row r="129" spans="5:10" ht="18" customHeight="1" x14ac:dyDescent="0.25">
      <c r="E129" s="2"/>
      <c r="F129" s="2"/>
      <c r="J129" s="2"/>
    </row>
    <row r="130" spans="5:10" ht="18" customHeight="1" x14ac:dyDescent="0.25">
      <c r="E130" s="2"/>
      <c r="F130" s="2"/>
      <c r="J130" s="2"/>
    </row>
    <row r="131" spans="5:10" ht="18" customHeight="1" x14ac:dyDescent="0.25">
      <c r="E131" s="2"/>
      <c r="F131" s="2"/>
      <c r="J131" s="2"/>
    </row>
    <row r="132" spans="5:10" ht="18" customHeight="1" x14ac:dyDescent="0.25">
      <c r="E132" s="2"/>
      <c r="F132" s="2"/>
      <c r="J132" s="2"/>
    </row>
    <row r="133" spans="5:10" ht="18" customHeight="1" x14ac:dyDescent="0.25">
      <c r="E133" s="2"/>
      <c r="F133" s="2"/>
      <c r="J133" s="2"/>
    </row>
    <row r="134" spans="5:10" ht="18" customHeight="1" x14ac:dyDescent="0.25">
      <c r="E134" s="2"/>
      <c r="F134" s="2"/>
      <c r="J134" s="2"/>
    </row>
    <row r="135" spans="5:10" ht="18" customHeight="1" x14ac:dyDescent="0.25">
      <c r="E135" s="2"/>
      <c r="F135" s="2"/>
      <c r="J135" s="2"/>
    </row>
    <row r="136" spans="5:10" ht="18" customHeight="1" x14ac:dyDescent="0.25">
      <c r="E136" s="2"/>
      <c r="F136" s="2"/>
      <c r="J136" s="2"/>
    </row>
    <row r="137" spans="5:10" ht="18" customHeight="1" x14ac:dyDescent="0.25">
      <c r="E137" s="2"/>
      <c r="F137" s="2"/>
      <c r="J137" s="2"/>
    </row>
    <row r="138" spans="5:10" ht="18" customHeight="1" x14ac:dyDescent="0.25">
      <c r="E138" s="2"/>
      <c r="F138" s="2"/>
      <c r="J138" s="2"/>
    </row>
    <row r="139" spans="5:10" ht="18" customHeight="1" x14ac:dyDescent="0.25">
      <c r="E139" s="2"/>
      <c r="F139" s="2"/>
      <c r="J139" s="2"/>
    </row>
    <row r="140" spans="5:10" ht="18" customHeight="1" x14ac:dyDescent="0.25">
      <c r="E140" s="2"/>
      <c r="F140" s="2"/>
      <c r="J140" s="2"/>
    </row>
    <row r="141" spans="5:10" ht="18" customHeight="1" x14ac:dyDescent="0.25">
      <c r="E141" s="2"/>
      <c r="F141" s="2"/>
      <c r="J141" s="2"/>
    </row>
    <row r="142" spans="5:10" ht="18" customHeight="1" x14ac:dyDescent="0.25">
      <c r="E142" s="2"/>
      <c r="F142" s="2"/>
      <c r="J142" s="2"/>
    </row>
    <row r="143" spans="5:10" ht="18" customHeight="1" x14ac:dyDescent="0.25">
      <c r="E143" s="2"/>
      <c r="F143" s="2"/>
      <c r="J143" s="2"/>
    </row>
    <row r="144" spans="5:10" ht="18" customHeight="1" x14ac:dyDescent="0.25">
      <c r="E144" s="2"/>
      <c r="F144" s="2"/>
      <c r="J144" s="2"/>
    </row>
    <row r="145" spans="5:10" ht="18" customHeight="1" x14ac:dyDescent="0.25">
      <c r="E145" s="2"/>
      <c r="F145" s="2"/>
      <c r="J145" s="2"/>
    </row>
    <row r="146" spans="5:10" ht="18" customHeight="1" x14ac:dyDescent="0.25">
      <c r="E146" s="2"/>
      <c r="F146" s="2"/>
      <c r="J146" s="2"/>
    </row>
    <row r="147" spans="5:10" ht="18" customHeight="1" x14ac:dyDescent="0.25">
      <c r="E147" s="2"/>
      <c r="F147" s="2"/>
      <c r="J147" s="2"/>
    </row>
    <row r="148" spans="5:10" ht="18" customHeight="1" x14ac:dyDescent="0.25">
      <c r="E148" s="2"/>
      <c r="F148" s="2"/>
      <c r="J148" s="2"/>
    </row>
    <row r="149" spans="5:10" ht="18" customHeight="1" x14ac:dyDescent="0.25">
      <c r="E149" s="2"/>
      <c r="F149" s="2"/>
      <c r="J149" s="2"/>
    </row>
    <row r="150" spans="5:10" ht="18" customHeight="1" x14ac:dyDescent="0.25">
      <c r="E150" s="2"/>
      <c r="F150" s="2"/>
      <c r="J150" s="2"/>
    </row>
    <row r="151" spans="5:10" ht="18" customHeight="1" x14ac:dyDescent="0.25">
      <c r="E151" s="2"/>
      <c r="F151" s="2"/>
      <c r="J151" s="2"/>
    </row>
    <row r="152" spans="5:10" ht="18" customHeight="1" x14ac:dyDescent="0.25">
      <c r="E152" s="2"/>
      <c r="F152" s="2"/>
      <c r="J152" s="2"/>
    </row>
    <row r="153" spans="5:10" ht="18" customHeight="1" x14ac:dyDescent="0.25">
      <c r="E153" s="2"/>
      <c r="F153" s="2"/>
      <c r="J153" s="2"/>
    </row>
    <row r="154" spans="5:10" ht="18" customHeight="1" x14ac:dyDescent="0.25">
      <c r="E154" s="2"/>
      <c r="F154" s="2"/>
      <c r="J154" s="2"/>
    </row>
    <row r="155" spans="5:10" ht="18" customHeight="1" x14ac:dyDescent="0.25">
      <c r="E155" s="2"/>
      <c r="F155" s="2"/>
      <c r="J155" s="2"/>
    </row>
    <row r="156" spans="5:10" ht="18" customHeight="1" x14ac:dyDescent="0.25">
      <c r="E156" s="2"/>
      <c r="F156" s="2"/>
      <c r="J156" s="2"/>
    </row>
    <row r="157" spans="5:10" ht="18" customHeight="1" x14ac:dyDescent="0.25">
      <c r="E157" s="2"/>
      <c r="F157" s="2"/>
      <c r="J157" s="2"/>
    </row>
    <row r="158" spans="5:10" ht="18" customHeight="1" x14ac:dyDescent="0.25">
      <c r="E158" s="2"/>
      <c r="F158" s="2"/>
      <c r="J158" s="2"/>
    </row>
    <row r="159" spans="5:10" ht="18" customHeight="1" x14ac:dyDescent="0.25">
      <c r="E159" s="2"/>
      <c r="F159" s="2"/>
      <c r="J159" s="2"/>
    </row>
    <row r="160" spans="5:10" ht="18" customHeight="1" x14ac:dyDescent="0.25">
      <c r="E160" s="2"/>
      <c r="F160" s="2"/>
      <c r="J160" s="2"/>
    </row>
    <row r="161" spans="5:10" ht="18" customHeight="1" x14ac:dyDescent="0.25">
      <c r="E161" s="2"/>
      <c r="F161" s="2"/>
      <c r="J161" s="2"/>
    </row>
    <row r="162" spans="5:10" ht="18" customHeight="1" x14ac:dyDescent="0.25">
      <c r="E162" s="2"/>
      <c r="F162" s="2"/>
      <c r="J162" s="2"/>
    </row>
    <row r="163" spans="5:10" ht="18" customHeight="1" x14ac:dyDescent="0.25">
      <c r="E163" s="2"/>
      <c r="F163" s="2"/>
      <c r="J163" s="2"/>
    </row>
    <row r="164" spans="5:10" ht="18" customHeight="1" x14ac:dyDescent="0.25">
      <c r="E164" s="2"/>
      <c r="F164" s="2"/>
      <c r="J164" s="2"/>
    </row>
    <row r="165" spans="5:10" ht="18" customHeight="1" x14ac:dyDescent="0.25">
      <c r="E165" s="2"/>
      <c r="F165" s="2"/>
      <c r="J165" s="2"/>
    </row>
    <row r="166" spans="5:10" ht="18" customHeight="1" x14ac:dyDescent="0.25">
      <c r="E166" s="2"/>
      <c r="F166" s="2"/>
      <c r="J166" s="2"/>
    </row>
    <row r="167" spans="5:10" ht="18" customHeight="1" x14ac:dyDescent="0.25">
      <c r="E167" s="2"/>
      <c r="F167" s="2"/>
      <c r="J167" s="2"/>
    </row>
    <row r="168" spans="5:10" ht="18" customHeight="1" x14ac:dyDescent="0.25">
      <c r="E168" s="2"/>
      <c r="F168" s="2"/>
      <c r="J168" s="2"/>
    </row>
    <row r="169" spans="5:10" ht="18" customHeight="1" x14ac:dyDescent="0.25">
      <c r="E169" s="2"/>
      <c r="F169" s="2"/>
      <c r="J169" s="2"/>
    </row>
    <row r="170" spans="5:10" ht="18" customHeight="1" x14ac:dyDescent="0.25">
      <c r="E170" s="2"/>
      <c r="F170" s="2"/>
      <c r="J170" s="2"/>
    </row>
    <row r="171" spans="5:10" ht="18" customHeight="1" x14ac:dyDescent="0.25">
      <c r="E171" s="2"/>
      <c r="F171" s="2"/>
      <c r="J171" s="2"/>
    </row>
    <row r="172" spans="5:10" ht="18" customHeight="1" x14ac:dyDescent="0.25">
      <c r="E172" s="2"/>
      <c r="F172" s="2"/>
      <c r="J172" s="2"/>
    </row>
    <row r="173" spans="5:10" ht="18" customHeight="1" x14ac:dyDescent="0.25">
      <c r="E173" s="2"/>
      <c r="F173" s="2"/>
      <c r="J173" s="2"/>
    </row>
    <row r="174" spans="5:10" ht="18" customHeight="1" x14ac:dyDescent="0.25">
      <c r="E174" s="2"/>
      <c r="F174" s="2"/>
      <c r="J174" s="2"/>
    </row>
    <row r="175" spans="5:10" ht="18" customHeight="1" x14ac:dyDescent="0.25">
      <c r="E175" s="2"/>
      <c r="F175" s="2"/>
      <c r="J175" s="2"/>
    </row>
    <row r="176" spans="5:10" ht="18" customHeight="1" x14ac:dyDescent="0.25">
      <c r="E176" s="2"/>
      <c r="F176" s="2"/>
      <c r="J176" s="2"/>
    </row>
    <row r="177" spans="5:10" ht="18" customHeight="1" x14ac:dyDescent="0.25">
      <c r="E177" s="2"/>
      <c r="F177" s="2"/>
      <c r="J177" s="2"/>
    </row>
    <row r="178" spans="5:10" ht="18" customHeight="1" x14ac:dyDescent="0.25">
      <c r="E178" s="2"/>
      <c r="F178" s="2"/>
      <c r="J178" s="2"/>
    </row>
    <row r="179" spans="5:10" ht="18" customHeight="1" x14ac:dyDescent="0.25">
      <c r="E179" s="2"/>
      <c r="F179" s="2"/>
      <c r="J179" s="2"/>
    </row>
    <row r="180" spans="5:10" ht="18" customHeight="1" x14ac:dyDescent="0.25">
      <c r="E180" s="2"/>
      <c r="F180" s="2"/>
      <c r="J180" s="2"/>
    </row>
    <row r="181" spans="5:10" ht="18" customHeight="1" x14ac:dyDescent="0.25">
      <c r="E181" s="2"/>
      <c r="F181" s="2"/>
      <c r="J181" s="2"/>
    </row>
    <row r="182" spans="5:10" ht="18" customHeight="1" x14ac:dyDescent="0.25">
      <c r="E182" s="2"/>
      <c r="F182" s="2"/>
      <c r="J182" s="2"/>
    </row>
    <row r="183" spans="5:10" ht="18" customHeight="1" x14ac:dyDescent="0.25">
      <c r="E183" s="2"/>
      <c r="F183" s="2"/>
      <c r="J183" s="2"/>
    </row>
    <row r="184" spans="5:10" ht="18" customHeight="1" x14ac:dyDescent="0.25">
      <c r="E184" s="2"/>
      <c r="F184" s="2"/>
      <c r="J184" s="2"/>
    </row>
    <row r="185" spans="5:10" ht="18" customHeight="1" x14ac:dyDescent="0.25">
      <c r="E185" s="2"/>
      <c r="F185" s="2"/>
      <c r="J185" s="2"/>
    </row>
    <row r="186" spans="5:10" ht="18" customHeight="1" x14ac:dyDescent="0.25">
      <c r="E186" s="2"/>
      <c r="F186" s="2"/>
      <c r="J186" s="2"/>
    </row>
    <row r="187" spans="5:10" ht="18" customHeight="1" x14ac:dyDescent="0.25">
      <c r="E187" s="2"/>
      <c r="F187" s="2"/>
      <c r="J187" s="2"/>
    </row>
    <row r="188" spans="5:10" ht="18" customHeight="1" x14ac:dyDescent="0.25">
      <c r="E188" s="2"/>
      <c r="F188" s="2"/>
      <c r="J188" s="2"/>
    </row>
    <row r="189" spans="5:10" ht="18" customHeight="1" x14ac:dyDescent="0.25">
      <c r="E189" s="2"/>
      <c r="F189" s="2"/>
      <c r="J189" s="2"/>
    </row>
    <row r="190" spans="5:10" ht="18" customHeight="1" x14ac:dyDescent="0.25">
      <c r="E190" s="2"/>
      <c r="F190" s="2"/>
      <c r="J190" s="2"/>
    </row>
    <row r="191" spans="5:10" ht="18" customHeight="1" x14ac:dyDescent="0.25">
      <c r="E191" s="2"/>
      <c r="F191" s="2"/>
      <c r="J191" s="2"/>
    </row>
    <row r="192" spans="5:10" ht="18" customHeight="1" x14ac:dyDescent="0.25">
      <c r="E192" s="2"/>
      <c r="F192" s="2"/>
      <c r="J192" s="2"/>
    </row>
    <row r="193" spans="5:10" ht="18" customHeight="1" x14ac:dyDescent="0.25">
      <c r="E193" s="2"/>
      <c r="F193" s="2"/>
      <c r="J193" s="2"/>
    </row>
    <row r="194" spans="5:10" ht="18" customHeight="1" x14ac:dyDescent="0.25">
      <c r="E194" s="2"/>
      <c r="F194" s="2"/>
      <c r="J194" s="2"/>
    </row>
    <row r="195" spans="5:10" ht="18" customHeight="1" x14ac:dyDescent="0.25">
      <c r="E195" s="2"/>
      <c r="F195" s="2"/>
      <c r="J195" s="2"/>
    </row>
    <row r="196" spans="5:10" ht="18" customHeight="1" x14ac:dyDescent="0.25">
      <c r="E196" s="2"/>
      <c r="F196" s="2"/>
      <c r="J196" s="2"/>
    </row>
    <row r="197" spans="5:10" ht="18" customHeight="1" x14ac:dyDescent="0.25">
      <c r="E197" s="2"/>
      <c r="F197" s="2"/>
      <c r="J197" s="2"/>
    </row>
    <row r="198" spans="5:10" ht="18" customHeight="1" x14ac:dyDescent="0.25">
      <c r="E198" s="2"/>
      <c r="F198" s="2"/>
      <c r="J198" s="2"/>
    </row>
    <row r="199" spans="5:10" ht="18" customHeight="1" x14ac:dyDescent="0.25">
      <c r="E199" s="2"/>
      <c r="F199" s="2"/>
      <c r="J199" s="2"/>
    </row>
    <row r="200" spans="5:10" ht="18" customHeight="1" x14ac:dyDescent="0.25">
      <c r="E200" s="2"/>
      <c r="F200" s="2"/>
      <c r="J200" s="2"/>
    </row>
    <row r="201" spans="5:10" ht="18" customHeight="1" x14ac:dyDescent="0.25">
      <c r="E201" s="2"/>
      <c r="F201" s="2"/>
      <c r="J201" s="2"/>
    </row>
    <row r="202" spans="5:10" ht="18" customHeight="1" x14ac:dyDescent="0.25">
      <c r="E202" s="2"/>
      <c r="F202" s="2"/>
      <c r="J202" s="2"/>
    </row>
    <row r="203" spans="5:10" ht="18" customHeight="1" x14ac:dyDescent="0.25">
      <c r="E203" s="2"/>
      <c r="F203" s="2"/>
      <c r="J203" s="2"/>
    </row>
    <row r="204" spans="5:10" ht="18" customHeight="1" x14ac:dyDescent="0.25">
      <c r="E204" s="2"/>
      <c r="F204" s="2"/>
      <c r="J204" s="2"/>
    </row>
    <row r="205" spans="5:10" ht="18" customHeight="1" x14ac:dyDescent="0.25">
      <c r="E205" s="2"/>
      <c r="F205" s="2"/>
      <c r="J205" s="2"/>
    </row>
    <row r="206" spans="5:10" ht="18" customHeight="1" x14ac:dyDescent="0.25">
      <c r="E206" s="2"/>
      <c r="F206" s="2"/>
      <c r="J206" s="2"/>
    </row>
    <row r="207" spans="5:10" ht="18" customHeight="1" x14ac:dyDescent="0.25">
      <c r="E207" s="2"/>
      <c r="F207" s="2"/>
      <c r="J207" s="2"/>
    </row>
    <row r="208" spans="5:10" ht="18" customHeight="1" x14ac:dyDescent="0.25">
      <c r="E208" s="2"/>
      <c r="F208" s="2"/>
      <c r="J208" s="2"/>
    </row>
    <row r="209" spans="5:10" ht="18" customHeight="1" x14ac:dyDescent="0.25">
      <c r="E209" s="2"/>
      <c r="F209" s="2"/>
      <c r="J209" s="2"/>
    </row>
    <row r="210" spans="5:10" ht="18" customHeight="1" x14ac:dyDescent="0.25">
      <c r="E210" s="2"/>
      <c r="F210" s="2"/>
      <c r="J210" s="2"/>
    </row>
    <row r="211" spans="5:10" ht="18" customHeight="1" x14ac:dyDescent="0.25">
      <c r="E211" s="2"/>
      <c r="F211" s="2"/>
      <c r="J211" s="2"/>
    </row>
    <row r="212" spans="5:10" ht="18" customHeight="1" x14ac:dyDescent="0.25">
      <c r="E212" s="2"/>
      <c r="F212" s="2"/>
      <c r="J212" s="2"/>
    </row>
    <row r="213" spans="5:10" ht="18" customHeight="1" x14ac:dyDescent="0.25">
      <c r="E213" s="2"/>
      <c r="F213" s="2"/>
      <c r="J213" s="2"/>
    </row>
    <row r="214" spans="5:10" ht="18" customHeight="1" x14ac:dyDescent="0.25">
      <c r="E214" s="2"/>
      <c r="F214" s="2"/>
      <c r="J214" s="2"/>
    </row>
    <row r="215" spans="5:10" ht="18" customHeight="1" x14ac:dyDescent="0.25">
      <c r="E215" s="2"/>
      <c r="F215" s="2"/>
      <c r="J215" s="2"/>
    </row>
    <row r="216" spans="5:10" ht="18" customHeight="1" x14ac:dyDescent="0.25">
      <c r="E216" s="2"/>
      <c r="F216" s="2"/>
      <c r="J216" s="2"/>
    </row>
    <row r="217" spans="5:10" ht="18" customHeight="1" x14ac:dyDescent="0.25">
      <c r="E217" s="2"/>
      <c r="F217" s="2"/>
      <c r="J217" s="2"/>
    </row>
    <row r="218" spans="5:10" ht="18" customHeight="1" x14ac:dyDescent="0.25">
      <c r="E218" s="2"/>
      <c r="F218" s="2"/>
      <c r="J218" s="2"/>
    </row>
    <row r="219" spans="5:10" ht="18" customHeight="1" x14ac:dyDescent="0.25">
      <c r="E219" s="2"/>
      <c r="F219" s="2"/>
      <c r="J219" s="2"/>
    </row>
    <row r="220" spans="5:10" ht="18" customHeight="1" x14ac:dyDescent="0.25">
      <c r="E220" s="2"/>
      <c r="F220" s="2"/>
      <c r="J220" s="2"/>
    </row>
    <row r="221" spans="5:10" ht="18" customHeight="1" x14ac:dyDescent="0.25">
      <c r="E221" s="2"/>
      <c r="F221" s="2"/>
      <c r="J221" s="2"/>
    </row>
    <row r="222" spans="5:10" ht="18" customHeight="1" x14ac:dyDescent="0.25">
      <c r="E222" s="2"/>
      <c r="F222" s="2"/>
      <c r="J222" s="2"/>
    </row>
    <row r="223" spans="5:10" ht="18" customHeight="1" x14ac:dyDescent="0.25">
      <c r="E223" s="2"/>
      <c r="F223" s="2"/>
      <c r="J223" s="2"/>
    </row>
    <row r="224" spans="5:10" ht="18" customHeight="1" x14ac:dyDescent="0.25">
      <c r="E224" s="2"/>
      <c r="F224" s="2"/>
      <c r="J224" s="2"/>
    </row>
    <row r="225" spans="5:10" ht="18" customHeight="1" x14ac:dyDescent="0.25">
      <c r="E225" s="2"/>
      <c r="F225" s="2"/>
      <c r="J225" s="2"/>
    </row>
    <row r="226" spans="5:10" ht="18" customHeight="1" x14ac:dyDescent="0.25">
      <c r="E226" s="2"/>
      <c r="F226" s="2"/>
      <c r="J226" s="2"/>
    </row>
    <row r="227" spans="5:10" ht="18" customHeight="1" x14ac:dyDescent="0.25">
      <c r="E227" s="2"/>
      <c r="F227" s="2"/>
      <c r="J227" s="2"/>
    </row>
    <row r="228" spans="5:10" ht="18" customHeight="1" x14ac:dyDescent="0.25">
      <c r="E228" s="2"/>
      <c r="F228" s="2"/>
      <c r="J228" s="2"/>
    </row>
    <row r="229" spans="5:10" ht="18" customHeight="1" x14ac:dyDescent="0.25">
      <c r="E229" s="2"/>
      <c r="F229" s="2"/>
      <c r="J229" s="2"/>
    </row>
    <row r="230" spans="5:10" ht="18" customHeight="1" x14ac:dyDescent="0.25">
      <c r="E230" s="2"/>
      <c r="F230" s="2"/>
      <c r="J230" s="2"/>
    </row>
    <row r="231" spans="5:10" ht="18" customHeight="1" x14ac:dyDescent="0.25">
      <c r="E231" s="2"/>
      <c r="F231" s="2"/>
      <c r="J231" s="2"/>
    </row>
    <row r="232" spans="5:10" ht="18" customHeight="1" x14ac:dyDescent="0.25">
      <c r="E232" s="2"/>
      <c r="F232" s="2"/>
      <c r="J232" s="2"/>
    </row>
    <row r="233" spans="5:10" ht="18" customHeight="1" x14ac:dyDescent="0.25">
      <c r="E233" s="2"/>
      <c r="F233" s="2"/>
      <c r="J233" s="2"/>
    </row>
    <row r="234" spans="5:10" ht="18" customHeight="1" x14ac:dyDescent="0.25">
      <c r="E234" s="2"/>
      <c r="F234" s="2"/>
      <c r="J234" s="2"/>
    </row>
    <row r="235" spans="5:10" ht="18" customHeight="1" x14ac:dyDescent="0.25">
      <c r="E235" s="2"/>
      <c r="F235" s="2"/>
      <c r="J235" s="2"/>
    </row>
    <row r="236" spans="5:10" ht="18" customHeight="1" x14ac:dyDescent="0.25">
      <c r="E236" s="2"/>
      <c r="F236" s="2"/>
      <c r="J236" s="2"/>
    </row>
    <row r="237" spans="5:10" ht="18" customHeight="1" x14ac:dyDescent="0.25">
      <c r="E237" s="2"/>
      <c r="F237" s="2"/>
      <c r="J237" s="2"/>
    </row>
    <row r="238" spans="5:10" ht="18" customHeight="1" x14ac:dyDescent="0.25">
      <c r="E238" s="2"/>
      <c r="F238" s="2"/>
      <c r="J238" s="2"/>
    </row>
    <row r="239" spans="5:10" ht="18" customHeight="1" x14ac:dyDescent="0.25">
      <c r="E239" s="2"/>
      <c r="F239" s="2"/>
      <c r="J239" s="2"/>
    </row>
    <row r="240" spans="5:10" ht="18" customHeight="1" x14ac:dyDescent="0.25">
      <c r="E240" s="2"/>
      <c r="F240" s="2"/>
      <c r="J240" s="2"/>
    </row>
    <row r="241" spans="5:10" ht="18" customHeight="1" x14ac:dyDescent="0.25">
      <c r="E241" s="2"/>
      <c r="F241" s="2"/>
      <c r="J241" s="2"/>
    </row>
    <row r="242" spans="5:10" ht="18" customHeight="1" x14ac:dyDescent="0.25">
      <c r="E242" s="2"/>
      <c r="F242" s="2"/>
      <c r="J242" s="2"/>
    </row>
    <row r="243" spans="5:10" ht="18" customHeight="1" x14ac:dyDescent="0.25">
      <c r="E243" s="2"/>
      <c r="F243" s="2"/>
      <c r="J243" s="2"/>
    </row>
    <row r="244" spans="5:10" ht="18" customHeight="1" x14ac:dyDescent="0.25">
      <c r="E244" s="2"/>
      <c r="F244" s="2"/>
      <c r="J244" s="2"/>
    </row>
    <row r="245" spans="5:10" ht="18" customHeight="1" x14ac:dyDescent="0.25">
      <c r="E245" s="2"/>
      <c r="F245" s="2"/>
      <c r="J245" s="2"/>
    </row>
    <row r="246" spans="5:10" ht="18" customHeight="1" x14ac:dyDescent="0.25">
      <c r="E246" s="2"/>
      <c r="F246" s="2"/>
      <c r="J246" s="2"/>
    </row>
    <row r="247" spans="5:10" ht="18" customHeight="1" x14ac:dyDescent="0.25">
      <c r="E247" s="2"/>
      <c r="F247" s="2"/>
      <c r="J247" s="2"/>
    </row>
    <row r="248" spans="5:10" ht="18" customHeight="1" x14ac:dyDescent="0.25">
      <c r="E248" s="2"/>
      <c r="F248" s="2"/>
      <c r="J248" s="2"/>
    </row>
    <row r="249" spans="5:10" ht="18" customHeight="1" x14ac:dyDescent="0.25">
      <c r="E249" s="2"/>
      <c r="F249" s="2"/>
      <c r="J249" s="2"/>
    </row>
    <row r="250" spans="5:10" ht="18" customHeight="1" x14ac:dyDescent="0.25">
      <c r="E250" s="2"/>
      <c r="F250" s="2"/>
      <c r="J250" s="2"/>
    </row>
    <row r="251" spans="5:10" ht="18" customHeight="1" x14ac:dyDescent="0.25">
      <c r="E251" s="2"/>
      <c r="F251" s="2"/>
      <c r="J251" s="2"/>
    </row>
    <row r="252" spans="5:10" ht="18" customHeight="1" x14ac:dyDescent="0.25">
      <c r="E252" s="2"/>
      <c r="F252" s="2"/>
      <c r="J252" s="2"/>
    </row>
    <row r="253" spans="5:10" ht="18" customHeight="1" x14ac:dyDescent="0.25">
      <c r="E253" s="2"/>
      <c r="F253" s="2"/>
      <c r="J253" s="2"/>
    </row>
    <row r="254" spans="5:10" ht="18" customHeight="1" x14ac:dyDescent="0.25">
      <c r="E254" s="2"/>
      <c r="F254" s="2"/>
      <c r="J254" s="2"/>
    </row>
    <row r="255" spans="5:10" ht="18" customHeight="1" x14ac:dyDescent="0.25">
      <c r="E255" s="2"/>
      <c r="F255" s="2"/>
      <c r="J255" s="2"/>
    </row>
    <row r="256" spans="5:10" ht="18" customHeight="1" x14ac:dyDescent="0.25">
      <c r="E256" s="2"/>
      <c r="F256" s="2"/>
      <c r="J256" s="2"/>
    </row>
    <row r="257" spans="5:10" ht="18" customHeight="1" x14ac:dyDescent="0.25">
      <c r="E257" s="2"/>
      <c r="F257" s="2"/>
      <c r="J257" s="2"/>
    </row>
    <row r="258" spans="5:10" ht="18" customHeight="1" x14ac:dyDescent="0.25">
      <c r="E258" s="2"/>
      <c r="F258" s="2"/>
      <c r="J258" s="2"/>
    </row>
    <row r="259" spans="5:10" ht="18" customHeight="1" x14ac:dyDescent="0.25">
      <c r="E259" s="2"/>
      <c r="F259" s="2"/>
      <c r="J259" s="2"/>
    </row>
    <row r="260" spans="5:10" ht="18" customHeight="1" x14ac:dyDescent="0.25">
      <c r="E260" s="2"/>
      <c r="F260" s="2"/>
      <c r="J260" s="2"/>
    </row>
    <row r="261" spans="5:10" ht="18" customHeight="1" x14ac:dyDescent="0.25">
      <c r="E261" s="2"/>
      <c r="F261" s="2"/>
      <c r="J261" s="2"/>
    </row>
    <row r="262" spans="5:10" ht="18" customHeight="1" x14ac:dyDescent="0.25">
      <c r="E262" s="2"/>
      <c r="F262" s="2"/>
      <c r="J262" s="2"/>
    </row>
    <row r="263" spans="5:10" ht="18" customHeight="1" x14ac:dyDescent="0.25">
      <c r="E263" s="2"/>
      <c r="F263" s="2"/>
      <c r="J263" s="2"/>
    </row>
    <row r="264" spans="5:10" ht="18" customHeight="1" x14ac:dyDescent="0.25">
      <c r="E264" s="2"/>
      <c r="F264" s="2"/>
      <c r="J264" s="2"/>
    </row>
    <row r="265" spans="5:10" ht="18" customHeight="1" x14ac:dyDescent="0.25">
      <c r="E265" s="2"/>
      <c r="F265" s="2"/>
      <c r="J265" s="2"/>
    </row>
    <row r="266" spans="5:10" ht="18" customHeight="1" x14ac:dyDescent="0.25">
      <c r="E266" s="2"/>
      <c r="F266" s="2"/>
      <c r="J266" s="2"/>
    </row>
    <row r="267" spans="5:10" ht="18" customHeight="1" x14ac:dyDescent="0.25">
      <c r="E267" s="2"/>
      <c r="F267" s="2"/>
      <c r="J267" s="2"/>
    </row>
    <row r="268" spans="5:10" ht="18" customHeight="1" x14ac:dyDescent="0.25">
      <c r="E268" s="2"/>
      <c r="F268" s="2"/>
      <c r="J268" s="2"/>
    </row>
    <row r="269" spans="5:10" ht="18" customHeight="1" x14ac:dyDescent="0.25">
      <c r="E269" s="2"/>
      <c r="F269" s="2"/>
      <c r="J269" s="2"/>
    </row>
    <row r="270" spans="5:10" ht="18" customHeight="1" x14ac:dyDescent="0.25">
      <c r="E270" s="2"/>
      <c r="F270" s="2"/>
      <c r="J270" s="2"/>
    </row>
    <row r="271" spans="5:10" ht="18" customHeight="1" x14ac:dyDescent="0.25">
      <c r="E271" s="2"/>
      <c r="F271" s="2"/>
      <c r="J271" s="2"/>
    </row>
    <row r="272" spans="5:10" ht="18" customHeight="1" x14ac:dyDescent="0.25">
      <c r="E272" s="2"/>
      <c r="F272" s="2"/>
      <c r="J272" s="2"/>
    </row>
    <row r="273" spans="5:10" ht="18" customHeight="1" x14ac:dyDescent="0.25">
      <c r="E273" s="2"/>
      <c r="F273" s="2"/>
      <c r="J273" s="2"/>
    </row>
    <row r="274" spans="5:10" ht="18" customHeight="1" x14ac:dyDescent="0.25">
      <c r="E274" s="2"/>
      <c r="F274" s="2"/>
      <c r="J274" s="2"/>
    </row>
    <row r="275" spans="5:10" ht="18" customHeight="1" x14ac:dyDescent="0.25">
      <c r="E275" s="2"/>
      <c r="F275" s="2"/>
      <c r="J275" s="2"/>
    </row>
    <row r="276" spans="5:10" ht="18" customHeight="1" x14ac:dyDescent="0.25">
      <c r="E276" s="2"/>
      <c r="F276" s="2"/>
      <c r="J276" s="2"/>
    </row>
    <row r="277" spans="5:10" ht="18" customHeight="1" x14ac:dyDescent="0.25">
      <c r="E277" s="2"/>
      <c r="F277" s="2"/>
      <c r="J277" s="2"/>
    </row>
    <row r="278" spans="5:10" ht="18" customHeight="1" x14ac:dyDescent="0.25">
      <c r="E278" s="2"/>
      <c r="F278" s="2"/>
      <c r="J278" s="2"/>
    </row>
    <row r="279" spans="5:10" ht="18" customHeight="1" x14ac:dyDescent="0.25">
      <c r="E279" s="2"/>
      <c r="F279" s="2"/>
      <c r="J279" s="2"/>
    </row>
    <row r="280" spans="5:10" ht="18" customHeight="1" x14ac:dyDescent="0.25">
      <c r="E280" s="2"/>
      <c r="F280" s="2"/>
      <c r="J280" s="2"/>
    </row>
    <row r="281" spans="5:10" ht="18" customHeight="1" x14ac:dyDescent="0.25">
      <c r="E281" s="2"/>
      <c r="F281" s="2"/>
      <c r="J281" s="2"/>
    </row>
    <row r="282" spans="5:10" ht="18" customHeight="1" x14ac:dyDescent="0.25">
      <c r="E282" s="2"/>
      <c r="F282" s="2"/>
      <c r="J282" s="2"/>
    </row>
    <row r="283" spans="5:10" ht="18" customHeight="1" x14ac:dyDescent="0.25">
      <c r="E283" s="2"/>
      <c r="F283" s="2"/>
      <c r="J283" s="2"/>
    </row>
    <row r="284" spans="5:10" ht="18" customHeight="1" x14ac:dyDescent="0.25">
      <c r="E284" s="2"/>
      <c r="F284" s="2"/>
      <c r="J284" s="2"/>
    </row>
    <row r="285" spans="5:10" ht="18" customHeight="1" x14ac:dyDescent="0.25">
      <c r="E285" s="2"/>
      <c r="F285" s="2"/>
      <c r="J285" s="2"/>
    </row>
    <row r="286" spans="5:10" ht="18" customHeight="1" x14ac:dyDescent="0.25">
      <c r="E286" s="2"/>
      <c r="F286" s="2"/>
      <c r="J286" s="2"/>
    </row>
    <row r="287" spans="5:10" ht="18" customHeight="1" x14ac:dyDescent="0.25">
      <c r="E287" s="2"/>
      <c r="F287" s="2"/>
      <c r="J287" s="2"/>
    </row>
    <row r="288" spans="5:10" ht="18" customHeight="1" x14ac:dyDescent="0.25">
      <c r="E288" s="2"/>
      <c r="F288" s="2"/>
      <c r="J288" s="2"/>
    </row>
    <row r="289" spans="5:10" ht="18" customHeight="1" x14ac:dyDescent="0.25">
      <c r="E289" s="2"/>
      <c r="F289" s="2"/>
      <c r="J289" s="2"/>
    </row>
    <row r="290" spans="5:10" ht="18" customHeight="1" x14ac:dyDescent="0.25">
      <c r="E290" s="2"/>
      <c r="F290" s="2"/>
      <c r="J290" s="2"/>
    </row>
    <row r="291" spans="5:10" ht="18" customHeight="1" x14ac:dyDescent="0.25">
      <c r="E291" s="2"/>
      <c r="F291" s="2"/>
      <c r="J291" s="2"/>
    </row>
    <row r="292" spans="5:10" ht="18" customHeight="1" x14ac:dyDescent="0.25">
      <c r="E292" s="2"/>
      <c r="F292" s="2"/>
      <c r="J292" s="2"/>
    </row>
    <row r="293" spans="5:10" ht="18" customHeight="1" x14ac:dyDescent="0.25">
      <c r="E293" s="2"/>
      <c r="F293" s="2"/>
      <c r="J293" s="2"/>
    </row>
    <row r="294" spans="5:10" ht="18" customHeight="1" x14ac:dyDescent="0.25">
      <c r="E294" s="2"/>
      <c r="F294" s="2"/>
      <c r="J294" s="2"/>
    </row>
    <row r="295" spans="5:10" ht="18" customHeight="1" x14ac:dyDescent="0.25">
      <c r="E295" s="2"/>
      <c r="F295" s="2"/>
      <c r="J295" s="2"/>
    </row>
    <row r="296" spans="5:10" ht="18" customHeight="1" x14ac:dyDescent="0.25">
      <c r="E296" s="2"/>
      <c r="F296" s="2"/>
      <c r="J296" s="2"/>
    </row>
    <row r="297" spans="5:10" ht="18" customHeight="1" x14ac:dyDescent="0.25">
      <c r="E297" s="2"/>
      <c r="F297" s="2"/>
      <c r="J297" s="2"/>
    </row>
    <row r="298" spans="5:10" ht="18" customHeight="1" x14ac:dyDescent="0.25">
      <c r="E298" s="2"/>
      <c r="F298" s="2"/>
      <c r="J298" s="2"/>
    </row>
    <row r="299" spans="5:10" ht="18" customHeight="1" x14ac:dyDescent="0.25">
      <c r="E299" s="2"/>
      <c r="F299" s="2"/>
      <c r="J299" s="2"/>
    </row>
    <row r="300" spans="5:10" ht="18" customHeight="1" x14ac:dyDescent="0.25">
      <c r="E300" s="2"/>
      <c r="F300" s="2"/>
      <c r="J300" s="2"/>
    </row>
    <row r="301" spans="5:10" ht="18" customHeight="1" x14ac:dyDescent="0.25">
      <c r="E301" s="2"/>
      <c r="F301" s="2"/>
      <c r="J301" s="2"/>
    </row>
    <row r="302" spans="5:10" ht="18" customHeight="1" x14ac:dyDescent="0.25">
      <c r="E302" s="2"/>
      <c r="F302" s="2"/>
      <c r="J302" s="2"/>
    </row>
    <row r="303" spans="5:10" ht="18" customHeight="1" x14ac:dyDescent="0.25">
      <c r="E303" s="2"/>
      <c r="F303" s="2"/>
      <c r="J303" s="2"/>
    </row>
    <row r="304" spans="5:10" ht="18" customHeight="1" x14ac:dyDescent="0.25">
      <c r="E304" s="2"/>
      <c r="F304" s="2"/>
      <c r="J304" s="2"/>
    </row>
    <row r="305" spans="5:10" ht="18" customHeight="1" x14ac:dyDescent="0.25">
      <c r="E305" s="2"/>
      <c r="F305" s="2"/>
      <c r="J305" s="2"/>
    </row>
    <row r="306" spans="5:10" ht="18" customHeight="1" x14ac:dyDescent="0.25">
      <c r="E306" s="2"/>
      <c r="F306" s="2"/>
      <c r="J306" s="2"/>
    </row>
    <row r="307" spans="5:10" ht="18" customHeight="1" x14ac:dyDescent="0.25">
      <c r="E307" s="2"/>
      <c r="F307" s="2"/>
      <c r="J307" s="2"/>
    </row>
    <row r="308" spans="5:10" ht="18" customHeight="1" x14ac:dyDescent="0.25">
      <c r="E308" s="2"/>
      <c r="F308" s="2"/>
      <c r="J308" s="2"/>
    </row>
    <row r="309" spans="5:10" ht="18" customHeight="1" x14ac:dyDescent="0.25">
      <c r="E309" s="2"/>
      <c r="F309" s="2"/>
      <c r="J309" s="2"/>
    </row>
    <row r="310" spans="5:10" ht="18" customHeight="1" x14ac:dyDescent="0.25">
      <c r="E310" s="2"/>
      <c r="F310" s="2"/>
      <c r="J310" s="2"/>
    </row>
    <row r="311" spans="5:10" ht="18" customHeight="1" x14ac:dyDescent="0.25">
      <c r="E311" s="2"/>
      <c r="F311" s="2"/>
      <c r="J311" s="2"/>
    </row>
    <row r="312" spans="5:10" ht="18" customHeight="1" x14ac:dyDescent="0.25">
      <c r="E312" s="2"/>
      <c r="F312" s="2"/>
      <c r="J312" s="2"/>
    </row>
    <row r="313" spans="5:10" ht="18" customHeight="1" x14ac:dyDescent="0.25">
      <c r="E313" s="2"/>
      <c r="F313" s="2"/>
      <c r="J313" s="2"/>
    </row>
    <row r="314" spans="5:10" ht="18" customHeight="1" x14ac:dyDescent="0.25">
      <c r="E314" s="2"/>
      <c r="F314" s="2"/>
      <c r="J314" s="2"/>
    </row>
    <row r="315" spans="5:10" ht="18" customHeight="1" x14ac:dyDescent="0.25">
      <c r="E315" s="2"/>
      <c r="F315" s="2"/>
      <c r="J315" s="2"/>
    </row>
    <row r="316" spans="5:10" ht="18" customHeight="1" x14ac:dyDescent="0.25">
      <c r="E316" s="2"/>
      <c r="F316" s="2"/>
      <c r="J316" s="2"/>
    </row>
    <row r="317" spans="5:10" ht="18" customHeight="1" x14ac:dyDescent="0.25">
      <c r="E317" s="2"/>
      <c r="F317" s="2"/>
      <c r="J317" s="2"/>
    </row>
    <row r="318" spans="5:10" ht="18" customHeight="1" x14ac:dyDescent="0.25">
      <c r="E318" s="2"/>
      <c r="F318" s="2"/>
      <c r="J318" s="2"/>
    </row>
    <row r="319" spans="5:10" ht="18" customHeight="1" x14ac:dyDescent="0.25">
      <c r="E319" s="2"/>
      <c r="F319" s="2"/>
      <c r="J319" s="2"/>
    </row>
    <row r="320" spans="5:10" ht="18" customHeight="1" x14ac:dyDescent="0.25">
      <c r="E320" s="2"/>
      <c r="F320" s="2"/>
      <c r="J320" s="2"/>
    </row>
    <row r="321" spans="5:10" ht="18" customHeight="1" x14ac:dyDescent="0.25">
      <c r="E321" s="2"/>
      <c r="F321" s="2"/>
      <c r="J321" s="2"/>
    </row>
    <row r="322" spans="5:10" ht="18" customHeight="1" x14ac:dyDescent="0.25">
      <c r="E322" s="2"/>
      <c r="F322" s="2"/>
      <c r="J322" s="2"/>
    </row>
    <row r="323" spans="5:10" ht="18" customHeight="1" x14ac:dyDescent="0.25">
      <c r="E323" s="2"/>
      <c r="F323" s="2"/>
      <c r="J323" s="2"/>
    </row>
    <row r="324" spans="5:10" ht="18" customHeight="1" x14ac:dyDescent="0.25">
      <c r="E324" s="2"/>
      <c r="F324" s="2"/>
      <c r="J324" s="2"/>
    </row>
    <row r="325" spans="5:10" ht="18" customHeight="1" x14ac:dyDescent="0.25">
      <c r="E325" s="2"/>
      <c r="F325" s="2"/>
      <c r="J325" s="2"/>
    </row>
    <row r="326" spans="5:10" ht="18" customHeight="1" x14ac:dyDescent="0.25">
      <c r="E326" s="2"/>
      <c r="F326" s="2"/>
      <c r="J326" s="2"/>
    </row>
    <row r="327" spans="5:10" ht="18" customHeight="1" x14ac:dyDescent="0.25">
      <c r="E327" s="2"/>
      <c r="F327" s="2"/>
      <c r="J327" s="2"/>
    </row>
    <row r="328" spans="5:10" ht="18" customHeight="1" x14ac:dyDescent="0.25">
      <c r="E328" s="2"/>
      <c r="F328" s="2"/>
      <c r="J328" s="2"/>
    </row>
    <row r="329" spans="5:10" ht="18" customHeight="1" x14ac:dyDescent="0.25">
      <c r="E329" s="2"/>
      <c r="F329" s="2"/>
      <c r="J329" s="2"/>
    </row>
    <row r="330" spans="5:10" ht="18" customHeight="1" x14ac:dyDescent="0.25">
      <c r="E330" s="2"/>
      <c r="F330" s="2"/>
      <c r="J330" s="2"/>
    </row>
    <row r="331" spans="5:10" ht="18" customHeight="1" x14ac:dyDescent="0.25">
      <c r="E331" s="2"/>
      <c r="F331" s="2"/>
      <c r="J331" s="2"/>
    </row>
    <row r="332" spans="5:10" ht="18" customHeight="1" x14ac:dyDescent="0.25">
      <c r="E332" s="2"/>
      <c r="F332" s="2"/>
      <c r="J332" s="2"/>
    </row>
    <row r="333" spans="5:10" ht="18" customHeight="1" x14ac:dyDescent="0.25">
      <c r="E333" s="2"/>
      <c r="F333" s="2"/>
      <c r="J333" s="2"/>
    </row>
    <row r="334" spans="5:10" ht="18" customHeight="1" x14ac:dyDescent="0.25">
      <c r="E334" s="2"/>
      <c r="F334" s="2"/>
      <c r="J334" s="2"/>
    </row>
    <row r="335" spans="5:10" ht="18" customHeight="1" x14ac:dyDescent="0.25">
      <c r="E335" s="2"/>
      <c r="F335" s="2"/>
      <c r="J335" s="2"/>
    </row>
    <row r="336" spans="5:10" ht="18" customHeight="1" x14ac:dyDescent="0.25">
      <c r="E336" s="2"/>
      <c r="F336" s="2"/>
      <c r="J336" s="2"/>
    </row>
    <row r="337" spans="5:10" ht="18" customHeight="1" x14ac:dyDescent="0.25">
      <c r="E337" s="2"/>
      <c r="F337" s="2"/>
      <c r="J337" s="2"/>
    </row>
    <row r="338" spans="5:10" ht="18" customHeight="1" x14ac:dyDescent="0.25">
      <c r="E338" s="2"/>
      <c r="F338" s="2"/>
      <c r="J338" s="2"/>
    </row>
    <row r="339" spans="5:10" ht="18" customHeight="1" x14ac:dyDescent="0.25">
      <c r="E339" s="2"/>
      <c r="F339" s="2"/>
      <c r="J339" s="2"/>
    </row>
    <row r="340" spans="5:10" ht="18" customHeight="1" x14ac:dyDescent="0.25">
      <c r="E340" s="2"/>
      <c r="F340" s="2"/>
      <c r="J340" s="2"/>
    </row>
    <row r="341" spans="5:10" ht="18" customHeight="1" x14ac:dyDescent="0.25">
      <c r="E341" s="2"/>
      <c r="F341" s="2"/>
      <c r="J341" s="2"/>
    </row>
    <row r="342" spans="5:10" ht="18" customHeight="1" x14ac:dyDescent="0.25">
      <c r="E342" s="2"/>
      <c r="F342" s="2"/>
      <c r="J342" s="2"/>
    </row>
    <row r="343" spans="5:10" ht="18" customHeight="1" x14ac:dyDescent="0.25">
      <c r="E343" s="2"/>
      <c r="F343" s="2"/>
      <c r="J343" s="2"/>
    </row>
    <row r="344" spans="5:10" ht="18" customHeight="1" x14ac:dyDescent="0.25">
      <c r="E344" s="2"/>
      <c r="F344" s="2"/>
      <c r="J344" s="2"/>
    </row>
    <row r="345" spans="5:10" ht="18" customHeight="1" x14ac:dyDescent="0.25">
      <c r="E345" s="2"/>
      <c r="F345" s="2"/>
      <c r="J345" s="2"/>
    </row>
    <row r="346" spans="5:10" ht="18" customHeight="1" x14ac:dyDescent="0.25">
      <c r="E346" s="2"/>
      <c r="F346" s="2"/>
      <c r="J346" s="2"/>
    </row>
    <row r="347" spans="5:10" ht="18" customHeight="1" x14ac:dyDescent="0.25">
      <c r="E347" s="2"/>
      <c r="F347" s="2"/>
      <c r="J347" s="2"/>
    </row>
    <row r="348" spans="5:10" ht="18" customHeight="1" x14ac:dyDescent="0.25">
      <c r="E348" s="2"/>
      <c r="F348" s="2"/>
      <c r="J348" s="2"/>
    </row>
    <row r="349" spans="5:10" ht="18" customHeight="1" x14ac:dyDescent="0.25">
      <c r="E349" s="2"/>
      <c r="F349" s="2"/>
      <c r="J349" s="2"/>
    </row>
    <row r="350" spans="5:10" ht="18" customHeight="1" x14ac:dyDescent="0.25">
      <c r="E350" s="2"/>
      <c r="F350" s="2"/>
      <c r="J350" s="2"/>
    </row>
    <row r="351" spans="5:10" ht="18" customHeight="1" x14ac:dyDescent="0.25">
      <c r="E351" s="2"/>
      <c r="F351" s="2"/>
      <c r="J351" s="2"/>
    </row>
    <row r="352" spans="5:10" ht="18" customHeight="1" x14ac:dyDescent="0.25">
      <c r="E352" s="2"/>
      <c r="F352" s="2"/>
      <c r="J352" s="2"/>
    </row>
    <row r="353" spans="5:10" ht="18" customHeight="1" x14ac:dyDescent="0.25">
      <c r="E353" s="2"/>
      <c r="F353" s="2"/>
      <c r="J353" s="2"/>
    </row>
    <row r="354" spans="5:10" ht="18" customHeight="1" x14ac:dyDescent="0.25">
      <c r="E354" s="2"/>
      <c r="F354" s="2"/>
      <c r="J354" s="2"/>
    </row>
    <row r="355" spans="5:10" ht="18" customHeight="1" x14ac:dyDescent="0.25">
      <c r="E355" s="2"/>
      <c r="F355" s="2"/>
      <c r="J355" s="2"/>
    </row>
    <row r="356" spans="5:10" ht="18" customHeight="1" x14ac:dyDescent="0.25">
      <c r="E356" s="2"/>
      <c r="F356" s="2"/>
      <c r="J356" s="2"/>
    </row>
    <row r="357" spans="5:10" ht="18" customHeight="1" x14ac:dyDescent="0.25">
      <c r="E357" s="2"/>
      <c r="F357" s="2"/>
      <c r="J357" s="2"/>
    </row>
    <row r="358" spans="5:10" ht="18" customHeight="1" x14ac:dyDescent="0.25">
      <c r="E358" s="2"/>
      <c r="F358" s="2"/>
      <c r="J358" s="2"/>
    </row>
    <row r="359" spans="5:10" ht="18" customHeight="1" x14ac:dyDescent="0.25">
      <c r="E359" s="2"/>
      <c r="F359" s="2"/>
      <c r="J359" s="2"/>
    </row>
    <row r="360" spans="5:10" ht="18" customHeight="1" x14ac:dyDescent="0.25">
      <c r="E360" s="2"/>
      <c r="F360" s="2"/>
      <c r="J360" s="2"/>
    </row>
    <row r="361" spans="5:10" ht="18" customHeight="1" x14ac:dyDescent="0.25">
      <c r="E361" s="2"/>
      <c r="F361" s="2"/>
      <c r="J361" s="2"/>
    </row>
    <row r="362" spans="5:10" ht="18" customHeight="1" x14ac:dyDescent="0.25">
      <c r="E362" s="2"/>
      <c r="F362" s="2"/>
      <c r="J362" s="2"/>
    </row>
    <row r="363" spans="5:10" ht="18" customHeight="1" x14ac:dyDescent="0.25">
      <c r="E363" s="2"/>
      <c r="F363" s="2"/>
      <c r="J363" s="2"/>
    </row>
    <row r="364" spans="5:10" ht="18" customHeight="1" x14ac:dyDescent="0.25">
      <c r="E364" s="2"/>
      <c r="F364" s="2"/>
      <c r="J364" s="2"/>
    </row>
    <row r="365" spans="5:10" ht="18" customHeight="1" x14ac:dyDescent="0.25">
      <c r="E365" s="2"/>
      <c r="F365" s="2"/>
      <c r="J365" s="2"/>
    </row>
    <row r="366" spans="5:10" ht="18" customHeight="1" x14ac:dyDescent="0.25">
      <c r="E366" s="2"/>
      <c r="F366" s="2"/>
      <c r="J366" s="2"/>
    </row>
    <row r="367" spans="5:10" ht="18" customHeight="1" x14ac:dyDescent="0.25">
      <c r="E367" s="2"/>
      <c r="F367" s="2"/>
      <c r="J367" s="2"/>
    </row>
    <row r="368" spans="5:10" ht="18" customHeight="1" x14ac:dyDescent="0.25">
      <c r="E368" s="2"/>
      <c r="F368" s="2"/>
      <c r="J368" s="2"/>
    </row>
    <row r="369" spans="5:10" ht="18" customHeight="1" x14ac:dyDescent="0.25">
      <c r="E369" s="2"/>
      <c r="F369" s="2"/>
      <c r="J369" s="2"/>
    </row>
    <row r="370" spans="5:10" ht="18" customHeight="1" x14ac:dyDescent="0.25">
      <c r="E370" s="2"/>
      <c r="F370" s="2"/>
      <c r="J370" s="2"/>
    </row>
    <row r="371" spans="5:10" ht="18" customHeight="1" x14ac:dyDescent="0.25">
      <c r="E371" s="2"/>
      <c r="F371" s="2"/>
      <c r="J371" s="2"/>
    </row>
    <row r="372" spans="5:10" ht="18" customHeight="1" x14ac:dyDescent="0.25">
      <c r="E372" s="2"/>
      <c r="F372" s="2"/>
      <c r="J372" s="2"/>
    </row>
    <row r="373" spans="5:10" ht="18" customHeight="1" x14ac:dyDescent="0.25">
      <c r="E373" s="2"/>
      <c r="F373" s="2"/>
      <c r="J373" s="2"/>
    </row>
    <row r="374" spans="5:10" ht="18" customHeight="1" x14ac:dyDescent="0.25">
      <c r="E374" s="2"/>
      <c r="F374" s="2"/>
      <c r="J374" s="2"/>
    </row>
    <row r="375" spans="5:10" ht="18" customHeight="1" x14ac:dyDescent="0.25">
      <c r="E375" s="2"/>
      <c r="F375" s="2"/>
      <c r="J375" s="2"/>
    </row>
    <row r="376" spans="5:10" ht="18" customHeight="1" x14ac:dyDescent="0.25">
      <c r="E376" s="2"/>
      <c r="F376" s="2"/>
      <c r="J376" s="2"/>
    </row>
    <row r="377" spans="5:10" ht="18" customHeight="1" x14ac:dyDescent="0.25">
      <c r="E377" s="2"/>
      <c r="F377" s="2"/>
      <c r="J377" s="2"/>
    </row>
    <row r="378" spans="5:10" ht="18" customHeight="1" x14ac:dyDescent="0.25">
      <c r="E378" s="2"/>
      <c r="F378" s="2"/>
      <c r="J378" s="2"/>
    </row>
    <row r="379" spans="5:10" ht="18" customHeight="1" x14ac:dyDescent="0.25">
      <c r="E379" s="2"/>
      <c r="F379" s="2"/>
      <c r="J379" s="2"/>
    </row>
    <row r="380" spans="5:10" ht="18" customHeight="1" x14ac:dyDescent="0.25">
      <c r="E380" s="2"/>
      <c r="F380" s="2"/>
      <c r="J380" s="2"/>
    </row>
    <row r="381" spans="5:10" ht="18" customHeight="1" x14ac:dyDescent="0.25">
      <c r="E381" s="2"/>
      <c r="F381" s="2"/>
      <c r="J381" s="2"/>
    </row>
    <row r="382" spans="5:10" ht="18" customHeight="1" x14ac:dyDescent="0.25">
      <c r="E382" s="2"/>
      <c r="F382" s="2"/>
      <c r="J382" s="2"/>
    </row>
    <row r="383" spans="5:10" ht="18" customHeight="1" x14ac:dyDescent="0.25">
      <c r="E383" s="2"/>
      <c r="F383" s="2"/>
      <c r="J383" s="2"/>
    </row>
    <row r="384" spans="5:10" ht="18" customHeight="1" x14ac:dyDescent="0.25">
      <c r="E384" s="2"/>
      <c r="F384" s="2"/>
      <c r="J384" s="2"/>
    </row>
    <row r="385" spans="5:10" ht="18" customHeight="1" x14ac:dyDescent="0.25">
      <c r="E385" s="2"/>
      <c r="F385" s="2"/>
      <c r="J385" s="2"/>
    </row>
    <row r="386" spans="5:10" ht="18" customHeight="1" x14ac:dyDescent="0.25">
      <c r="E386" s="2"/>
      <c r="F386" s="2"/>
      <c r="J386" s="2"/>
    </row>
    <row r="387" spans="5:10" ht="18" customHeight="1" x14ac:dyDescent="0.25">
      <c r="E387" s="2"/>
      <c r="F387" s="2"/>
      <c r="J387" s="2"/>
    </row>
    <row r="388" spans="5:10" ht="18" customHeight="1" x14ac:dyDescent="0.25">
      <c r="E388" s="2"/>
      <c r="F388" s="2"/>
      <c r="J388" s="2"/>
    </row>
    <row r="389" spans="5:10" ht="18" customHeight="1" x14ac:dyDescent="0.25">
      <c r="E389" s="2"/>
      <c r="F389" s="2"/>
      <c r="J389" s="2"/>
    </row>
    <row r="390" spans="5:10" ht="18" customHeight="1" x14ac:dyDescent="0.25">
      <c r="E390" s="2"/>
      <c r="F390" s="2"/>
      <c r="J390" s="2"/>
    </row>
    <row r="391" spans="5:10" ht="18" customHeight="1" x14ac:dyDescent="0.25">
      <c r="E391" s="2"/>
      <c r="F391" s="2"/>
      <c r="J391" s="2"/>
    </row>
    <row r="392" spans="5:10" ht="18" customHeight="1" x14ac:dyDescent="0.25">
      <c r="E392" s="2"/>
      <c r="F392" s="2"/>
      <c r="J392" s="2"/>
    </row>
    <row r="393" spans="5:10" ht="18" customHeight="1" x14ac:dyDescent="0.25">
      <c r="E393" s="2"/>
      <c r="F393" s="2"/>
      <c r="J393" s="2"/>
    </row>
    <row r="394" spans="5:10" ht="18" customHeight="1" x14ac:dyDescent="0.25">
      <c r="E394" s="2"/>
      <c r="F394" s="2"/>
      <c r="J394" s="2"/>
    </row>
    <row r="395" spans="5:10" ht="18" customHeight="1" x14ac:dyDescent="0.25">
      <c r="E395" s="2"/>
      <c r="F395" s="2"/>
      <c r="J395" s="2"/>
    </row>
    <row r="396" spans="5:10" ht="18" customHeight="1" x14ac:dyDescent="0.25">
      <c r="E396" s="2"/>
      <c r="F396" s="2"/>
      <c r="J396" s="2"/>
    </row>
    <row r="397" spans="5:10" ht="18" customHeight="1" x14ac:dyDescent="0.25">
      <c r="E397" s="2"/>
      <c r="F397" s="2"/>
      <c r="J397" s="2"/>
    </row>
    <row r="398" spans="5:10" ht="18" customHeight="1" x14ac:dyDescent="0.25">
      <c r="E398" s="2"/>
      <c r="F398" s="2"/>
      <c r="J398" s="2"/>
    </row>
    <row r="399" spans="5:10" ht="18" customHeight="1" x14ac:dyDescent="0.25">
      <c r="E399" s="2"/>
      <c r="F399" s="2"/>
      <c r="J399" s="2"/>
    </row>
    <row r="400" spans="5:10" ht="18" customHeight="1" x14ac:dyDescent="0.25">
      <c r="E400" s="2"/>
      <c r="F400" s="2"/>
      <c r="J400" s="2"/>
    </row>
    <row r="401" spans="5:10" ht="18" customHeight="1" x14ac:dyDescent="0.25">
      <c r="E401" s="2"/>
      <c r="F401" s="2"/>
      <c r="J401" s="2"/>
    </row>
    <row r="402" spans="5:10" ht="18" customHeight="1" x14ac:dyDescent="0.25">
      <c r="E402" s="2"/>
      <c r="F402" s="2"/>
      <c r="J402" s="2"/>
    </row>
    <row r="403" spans="5:10" ht="18" customHeight="1" x14ac:dyDescent="0.25">
      <c r="E403" s="2"/>
      <c r="F403" s="2"/>
      <c r="J403" s="2"/>
    </row>
    <row r="404" spans="5:10" ht="18" customHeight="1" x14ac:dyDescent="0.25">
      <c r="E404" s="2"/>
      <c r="F404" s="2"/>
      <c r="J404" s="2"/>
    </row>
    <row r="405" spans="5:10" ht="18" customHeight="1" x14ac:dyDescent="0.25">
      <c r="E405" s="2"/>
      <c r="F405" s="2"/>
      <c r="J405" s="2"/>
    </row>
    <row r="406" spans="5:10" ht="18" customHeight="1" x14ac:dyDescent="0.25">
      <c r="E406" s="2"/>
      <c r="F406" s="2"/>
      <c r="J406" s="2"/>
    </row>
    <row r="407" spans="5:10" ht="18" customHeight="1" x14ac:dyDescent="0.25">
      <c r="E407" s="2"/>
      <c r="F407" s="2"/>
      <c r="J407" s="2"/>
    </row>
    <row r="408" spans="5:10" ht="18" customHeight="1" x14ac:dyDescent="0.25">
      <c r="E408" s="2"/>
      <c r="F408" s="2"/>
      <c r="J408" s="2"/>
    </row>
    <row r="409" spans="5:10" ht="18" customHeight="1" x14ac:dyDescent="0.25">
      <c r="E409" s="2"/>
      <c r="F409" s="2"/>
      <c r="J409" s="2"/>
    </row>
    <row r="410" spans="5:10" ht="18" customHeight="1" x14ac:dyDescent="0.25">
      <c r="E410" s="2"/>
      <c r="F410" s="2"/>
      <c r="J410" s="2"/>
    </row>
    <row r="411" spans="5:10" ht="18" customHeight="1" x14ac:dyDescent="0.25">
      <c r="E411" s="2"/>
      <c r="F411" s="2"/>
      <c r="J411" s="2"/>
    </row>
    <row r="412" spans="5:10" ht="18" customHeight="1" x14ac:dyDescent="0.25">
      <c r="E412" s="2"/>
      <c r="F412" s="2"/>
      <c r="J412" s="2"/>
    </row>
    <row r="413" spans="5:10" ht="18" customHeight="1" x14ac:dyDescent="0.25">
      <c r="E413" s="2"/>
      <c r="F413" s="2"/>
      <c r="J413" s="2"/>
    </row>
    <row r="414" spans="5:10" ht="18" customHeight="1" x14ac:dyDescent="0.25">
      <c r="E414" s="2"/>
      <c r="F414" s="2"/>
      <c r="J414" s="2"/>
    </row>
    <row r="415" spans="5:10" ht="18" customHeight="1" x14ac:dyDescent="0.25">
      <c r="E415" s="2"/>
      <c r="F415" s="2"/>
      <c r="J415" s="2"/>
    </row>
    <row r="416" spans="5:10" ht="18" customHeight="1" x14ac:dyDescent="0.25">
      <c r="E416" s="2"/>
      <c r="F416" s="2"/>
      <c r="J416" s="2"/>
    </row>
    <row r="417" spans="5:10" ht="18" customHeight="1" x14ac:dyDescent="0.25">
      <c r="E417" s="2"/>
      <c r="F417" s="2"/>
      <c r="J417" s="2"/>
    </row>
    <row r="418" spans="5:10" ht="18" customHeight="1" x14ac:dyDescent="0.25">
      <c r="E418" s="2"/>
      <c r="F418" s="2"/>
      <c r="J418" s="2"/>
    </row>
    <row r="419" spans="5:10" ht="18" customHeight="1" x14ac:dyDescent="0.25">
      <c r="E419" s="2"/>
      <c r="F419" s="2"/>
      <c r="J419" s="2"/>
    </row>
    <row r="420" spans="5:10" ht="18" customHeight="1" x14ac:dyDescent="0.25">
      <c r="E420" s="2"/>
      <c r="F420" s="2"/>
      <c r="J420" s="2"/>
    </row>
    <row r="421" spans="5:10" ht="18" customHeight="1" x14ac:dyDescent="0.25">
      <c r="E421" s="2"/>
      <c r="F421" s="2"/>
      <c r="J421" s="2"/>
    </row>
    <row r="422" spans="5:10" ht="18" customHeight="1" x14ac:dyDescent="0.25">
      <c r="E422" s="2"/>
      <c r="F422" s="2"/>
      <c r="J422" s="2"/>
    </row>
    <row r="423" spans="5:10" ht="18" customHeight="1" x14ac:dyDescent="0.25">
      <c r="E423" s="2"/>
      <c r="F423" s="2"/>
      <c r="J423" s="2"/>
    </row>
    <row r="424" spans="5:10" ht="18" customHeight="1" x14ac:dyDescent="0.25">
      <c r="E424" s="2"/>
      <c r="F424" s="2"/>
      <c r="J424" s="2"/>
    </row>
    <row r="425" spans="5:10" ht="18" customHeight="1" x14ac:dyDescent="0.25">
      <c r="E425" s="2"/>
      <c r="F425" s="2"/>
      <c r="J425" s="2"/>
    </row>
    <row r="426" spans="5:10" ht="18" customHeight="1" x14ac:dyDescent="0.25">
      <c r="E426" s="2"/>
      <c r="F426" s="2"/>
      <c r="J426" s="2"/>
    </row>
    <row r="427" spans="5:10" ht="18" customHeight="1" x14ac:dyDescent="0.25">
      <c r="E427" s="2"/>
      <c r="F427" s="2"/>
      <c r="J427" s="2"/>
    </row>
    <row r="428" spans="5:10" ht="18" customHeight="1" x14ac:dyDescent="0.25">
      <c r="E428" s="2"/>
      <c r="F428" s="2"/>
      <c r="J428" s="2"/>
    </row>
    <row r="429" spans="5:10" ht="18" customHeight="1" x14ac:dyDescent="0.25">
      <c r="E429" s="2"/>
      <c r="F429" s="2"/>
      <c r="J429" s="2"/>
    </row>
    <row r="430" spans="5:10" ht="18" customHeight="1" x14ac:dyDescent="0.25">
      <c r="E430" s="2"/>
      <c r="F430" s="2"/>
      <c r="J430" s="2"/>
    </row>
    <row r="431" spans="5:10" ht="18" customHeight="1" x14ac:dyDescent="0.25">
      <c r="E431" s="2"/>
      <c r="F431" s="2"/>
      <c r="J431" s="2"/>
    </row>
    <row r="432" spans="5:10" ht="18" customHeight="1" x14ac:dyDescent="0.25">
      <c r="E432" s="2"/>
      <c r="F432" s="2"/>
      <c r="J432" s="2"/>
    </row>
    <row r="433" spans="5:10" ht="18" customHeight="1" x14ac:dyDescent="0.25">
      <c r="E433" s="2"/>
      <c r="F433" s="2"/>
      <c r="J433" s="2"/>
    </row>
    <row r="434" spans="5:10" ht="18" customHeight="1" x14ac:dyDescent="0.25">
      <c r="E434" s="2"/>
      <c r="F434" s="2"/>
      <c r="J434" s="2"/>
    </row>
    <row r="435" spans="5:10" ht="18" customHeight="1" x14ac:dyDescent="0.25">
      <c r="E435" s="2"/>
      <c r="F435" s="2"/>
      <c r="J435" s="2"/>
    </row>
    <row r="436" spans="5:10" ht="18" customHeight="1" x14ac:dyDescent="0.25">
      <c r="E436" s="2"/>
      <c r="F436" s="2"/>
      <c r="J436" s="2"/>
    </row>
    <row r="437" spans="5:10" ht="18" customHeight="1" x14ac:dyDescent="0.25">
      <c r="E437" s="2"/>
      <c r="F437" s="2"/>
      <c r="J437" s="2"/>
    </row>
    <row r="438" spans="5:10" ht="18" customHeight="1" x14ac:dyDescent="0.25">
      <c r="E438" s="2"/>
      <c r="F438" s="2"/>
      <c r="J438" s="2"/>
    </row>
    <row r="439" spans="5:10" ht="18" customHeight="1" x14ac:dyDescent="0.25">
      <c r="E439" s="2"/>
      <c r="F439" s="2"/>
      <c r="J439" s="2"/>
    </row>
    <row r="440" spans="5:10" ht="18" customHeight="1" x14ac:dyDescent="0.25">
      <c r="E440" s="2"/>
      <c r="F440" s="2"/>
      <c r="J440" s="2"/>
    </row>
    <row r="441" spans="5:10" ht="18" customHeight="1" x14ac:dyDescent="0.25">
      <c r="E441" s="2"/>
      <c r="F441" s="2"/>
      <c r="J441" s="2"/>
    </row>
    <row r="442" spans="5:10" ht="18" customHeight="1" x14ac:dyDescent="0.25">
      <c r="E442" s="2"/>
      <c r="F442" s="2"/>
      <c r="J442" s="2"/>
    </row>
    <row r="443" spans="5:10" ht="18" customHeight="1" x14ac:dyDescent="0.25">
      <c r="E443" s="2"/>
      <c r="F443" s="2"/>
      <c r="J443" s="2"/>
    </row>
    <row r="444" spans="5:10" ht="18" customHeight="1" x14ac:dyDescent="0.25">
      <c r="E444" s="2"/>
      <c r="F444" s="2"/>
      <c r="J444" s="2"/>
    </row>
    <row r="445" spans="5:10" ht="18" customHeight="1" x14ac:dyDescent="0.25">
      <c r="E445" s="2"/>
      <c r="F445" s="2"/>
      <c r="J445" s="2"/>
    </row>
    <row r="446" spans="5:10" ht="18" customHeight="1" x14ac:dyDescent="0.25">
      <c r="E446" s="2"/>
      <c r="F446" s="2"/>
      <c r="J446" s="2"/>
    </row>
    <row r="447" spans="5:10" ht="18" customHeight="1" x14ac:dyDescent="0.25">
      <c r="E447" s="2"/>
      <c r="F447" s="2"/>
      <c r="J447" s="2"/>
    </row>
    <row r="448" spans="5:10" ht="18" customHeight="1" x14ac:dyDescent="0.25">
      <c r="E448" s="2"/>
      <c r="F448" s="2"/>
      <c r="J448" s="2"/>
    </row>
    <row r="449" spans="5:10" ht="18" customHeight="1" x14ac:dyDescent="0.25">
      <c r="E449" s="2"/>
      <c r="F449" s="2"/>
      <c r="J449" s="2"/>
    </row>
    <row r="450" spans="5:10" ht="18" customHeight="1" x14ac:dyDescent="0.25">
      <c r="E450" s="2"/>
      <c r="F450" s="2"/>
      <c r="J450" s="2"/>
    </row>
    <row r="451" spans="5:10" ht="18" customHeight="1" x14ac:dyDescent="0.25">
      <c r="E451" s="2"/>
      <c r="F451" s="2"/>
      <c r="J451" s="2"/>
    </row>
    <row r="452" spans="5:10" ht="18" customHeight="1" x14ac:dyDescent="0.25">
      <c r="E452" s="2"/>
      <c r="F452" s="2"/>
      <c r="J452" s="2"/>
    </row>
    <row r="453" spans="5:10" ht="18" customHeight="1" x14ac:dyDescent="0.25">
      <c r="E453" s="2"/>
      <c r="F453" s="2"/>
      <c r="J453" s="2"/>
    </row>
    <row r="454" spans="5:10" ht="18" customHeight="1" x14ac:dyDescent="0.25">
      <c r="E454" s="2"/>
      <c r="F454" s="2"/>
      <c r="J454" s="2"/>
    </row>
    <row r="455" spans="5:10" ht="18" customHeight="1" x14ac:dyDescent="0.25">
      <c r="E455" s="2"/>
      <c r="F455" s="2"/>
      <c r="J455" s="2"/>
    </row>
    <row r="456" spans="5:10" ht="18" customHeight="1" x14ac:dyDescent="0.25">
      <c r="E456" s="2"/>
      <c r="F456" s="2"/>
      <c r="J456" s="2"/>
    </row>
    <row r="457" spans="5:10" ht="18" customHeight="1" x14ac:dyDescent="0.25">
      <c r="E457" s="2"/>
      <c r="F457" s="2"/>
      <c r="J457" s="2"/>
    </row>
    <row r="458" spans="5:10" ht="18" customHeight="1" x14ac:dyDescent="0.25">
      <c r="E458" s="2"/>
      <c r="F458" s="2"/>
      <c r="J458" s="2"/>
    </row>
    <row r="459" spans="5:10" ht="18" customHeight="1" x14ac:dyDescent="0.25">
      <c r="E459" s="2"/>
      <c r="F459" s="2"/>
      <c r="J459" s="2"/>
    </row>
    <row r="460" spans="5:10" ht="18" customHeight="1" x14ac:dyDescent="0.25">
      <c r="E460" s="2"/>
      <c r="F460" s="2"/>
      <c r="J460" s="2"/>
    </row>
    <row r="461" spans="5:10" ht="18" customHeight="1" x14ac:dyDescent="0.25">
      <c r="E461" s="2"/>
      <c r="F461" s="2"/>
      <c r="J461" s="2"/>
    </row>
    <row r="462" spans="5:10" ht="18" customHeight="1" x14ac:dyDescent="0.25">
      <c r="E462" s="2"/>
      <c r="F462" s="2"/>
      <c r="J462" s="2"/>
    </row>
    <row r="463" spans="5:10" ht="18" customHeight="1" x14ac:dyDescent="0.25">
      <c r="E463" s="2"/>
      <c r="F463" s="2"/>
      <c r="J463" s="2"/>
    </row>
    <row r="464" spans="5:10" ht="18" customHeight="1" x14ac:dyDescent="0.25">
      <c r="E464" s="2"/>
      <c r="F464" s="2"/>
      <c r="J464" s="2"/>
    </row>
    <row r="465" spans="5:10" ht="18" customHeight="1" x14ac:dyDescent="0.25">
      <c r="E465" s="2"/>
      <c r="F465" s="2"/>
      <c r="J465" s="2"/>
    </row>
    <row r="466" spans="5:10" ht="18" customHeight="1" x14ac:dyDescent="0.25">
      <c r="E466" s="2"/>
      <c r="F466" s="2"/>
      <c r="J466" s="2"/>
    </row>
    <row r="467" spans="5:10" ht="18" customHeight="1" x14ac:dyDescent="0.25">
      <c r="E467" s="2"/>
      <c r="F467" s="2"/>
      <c r="J467" s="2"/>
    </row>
    <row r="468" spans="5:10" ht="18" customHeight="1" x14ac:dyDescent="0.25">
      <c r="E468" s="2"/>
      <c r="F468" s="2"/>
      <c r="J468" s="2"/>
    </row>
    <row r="469" spans="5:10" ht="18" customHeight="1" x14ac:dyDescent="0.25">
      <c r="E469" s="2"/>
      <c r="F469" s="2"/>
      <c r="J469" s="2"/>
    </row>
    <row r="470" spans="5:10" ht="18" customHeight="1" x14ac:dyDescent="0.25">
      <c r="E470" s="2"/>
      <c r="F470" s="2"/>
      <c r="J470" s="2"/>
    </row>
    <row r="471" spans="5:10" ht="18" customHeight="1" x14ac:dyDescent="0.25">
      <c r="E471" s="2"/>
      <c r="F471" s="2"/>
      <c r="J471" s="2"/>
    </row>
    <row r="472" spans="5:10" ht="18" customHeight="1" x14ac:dyDescent="0.25">
      <c r="E472" s="2"/>
      <c r="F472" s="2"/>
      <c r="J472" s="2"/>
    </row>
    <row r="473" spans="5:10" ht="18" customHeight="1" x14ac:dyDescent="0.25">
      <c r="E473" s="2"/>
      <c r="F473" s="2"/>
      <c r="J473" s="2"/>
    </row>
    <row r="474" spans="5:10" ht="18" customHeight="1" x14ac:dyDescent="0.25">
      <c r="E474" s="2"/>
      <c r="F474" s="2"/>
      <c r="J474" s="2"/>
    </row>
    <row r="475" spans="5:10" ht="18" customHeight="1" x14ac:dyDescent="0.25">
      <c r="E475" s="2"/>
      <c r="F475" s="2"/>
      <c r="J475" s="2"/>
    </row>
    <row r="476" spans="5:10" ht="18" customHeight="1" x14ac:dyDescent="0.25">
      <c r="E476" s="2"/>
      <c r="F476" s="2"/>
      <c r="J476" s="2"/>
    </row>
    <row r="477" spans="5:10" ht="18" customHeight="1" x14ac:dyDescent="0.25">
      <c r="E477" s="2"/>
      <c r="F477" s="2"/>
      <c r="J477" s="2"/>
    </row>
    <row r="478" spans="5:10" ht="18" customHeight="1" x14ac:dyDescent="0.25">
      <c r="E478" s="2"/>
      <c r="F478" s="2"/>
      <c r="J478" s="2"/>
    </row>
    <row r="479" spans="5:10" ht="18" customHeight="1" x14ac:dyDescent="0.25">
      <c r="E479" s="2"/>
      <c r="F479" s="2"/>
      <c r="J479" s="2"/>
    </row>
    <row r="480" spans="5:10" ht="18" customHeight="1" x14ac:dyDescent="0.25">
      <c r="E480" s="2"/>
      <c r="F480" s="2"/>
      <c r="J480" s="2"/>
    </row>
    <row r="481" spans="5:10" ht="18" customHeight="1" x14ac:dyDescent="0.25">
      <c r="E481" s="2"/>
      <c r="F481" s="2"/>
      <c r="J481" s="2"/>
    </row>
    <row r="482" spans="5:10" ht="18" customHeight="1" x14ac:dyDescent="0.25">
      <c r="E482" s="2"/>
      <c r="F482" s="2"/>
      <c r="J482" s="2"/>
    </row>
    <row r="483" spans="5:10" ht="18" customHeight="1" x14ac:dyDescent="0.25">
      <c r="E483" s="2"/>
      <c r="F483" s="2"/>
      <c r="J483" s="2"/>
    </row>
    <row r="484" spans="5:10" ht="18" customHeight="1" x14ac:dyDescent="0.25">
      <c r="E484" s="2"/>
      <c r="F484" s="2"/>
      <c r="J484" s="2"/>
    </row>
    <row r="485" spans="5:10" ht="18" customHeight="1" x14ac:dyDescent="0.25">
      <c r="E485" s="2"/>
      <c r="F485" s="2"/>
      <c r="J485" s="2"/>
    </row>
    <row r="486" spans="5:10" ht="18" customHeight="1" x14ac:dyDescent="0.25">
      <c r="E486" s="2"/>
      <c r="F486" s="2"/>
      <c r="J486" s="2"/>
    </row>
    <row r="487" spans="5:10" ht="18" customHeight="1" x14ac:dyDescent="0.25">
      <c r="E487" s="2"/>
      <c r="F487" s="2"/>
      <c r="J487" s="2"/>
    </row>
    <row r="488" spans="5:10" ht="18" customHeight="1" x14ac:dyDescent="0.25">
      <c r="E488" s="2"/>
      <c r="F488" s="2"/>
      <c r="J488" s="2"/>
    </row>
    <row r="489" spans="5:10" ht="18" customHeight="1" x14ac:dyDescent="0.25">
      <c r="E489" s="2"/>
      <c r="F489" s="2"/>
      <c r="J489" s="2"/>
    </row>
    <row r="490" spans="5:10" ht="18" customHeight="1" x14ac:dyDescent="0.25">
      <c r="E490" s="2"/>
      <c r="F490" s="2"/>
      <c r="J490" s="2"/>
    </row>
    <row r="491" spans="5:10" ht="18" customHeight="1" x14ac:dyDescent="0.25">
      <c r="E491" s="2"/>
      <c r="F491" s="2"/>
      <c r="J491" s="2"/>
    </row>
    <row r="492" spans="5:10" ht="18" customHeight="1" x14ac:dyDescent="0.25">
      <c r="E492" s="2"/>
      <c r="F492" s="2"/>
      <c r="J492" s="2"/>
    </row>
    <row r="493" spans="5:10" ht="18" customHeight="1" x14ac:dyDescent="0.25">
      <c r="E493" s="2"/>
      <c r="F493" s="2"/>
      <c r="J493" s="2"/>
    </row>
    <row r="494" spans="5:10" ht="18" customHeight="1" x14ac:dyDescent="0.25">
      <c r="E494" s="2"/>
      <c r="F494" s="2"/>
      <c r="J494" s="2"/>
    </row>
    <row r="495" spans="5:10" ht="18" customHeight="1" x14ac:dyDescent="0.25">
      <c r="E495" s="2"/>
      <c r="F495" s="2"/>
      <c r="J495" s="2"/>
    </row>
    <row r="496" spans="5:10" ht="18" customHeight="1" x14ac:dyDescent="0.25">
      <c r="E496" s="2"/>
      <c r="F496" s="2"/>
      <c r="J496" s="2"/>
    </row>
    <row r="497" spans="5:10" ht="18" customHeight="1" x14ac:dyDescent="0.25">
      <c r="E497" s="2"/>
      <c r="F497" s="2"/>
      <c r="J497" s="2"/>
    </row>
    <row r="498" spans="5:10" ht="18" customHeight="1" x14ac:dyDescent="0.25">
      <c r="E498" s="2"/>
      <c r="F498" s="2"/>
      <c r="J498" s="2"/>
    </row>
    <row r="499" spans="5:10" ht="18" customHeight="1" x14ac:dyDescent="0.25">
      <c r="E499" s="2"/>
      <c r="F499" s="2"/>
      <c r="J499" s="2"/>
    </row>
    <row r="500" spans="5:10" ht="18" customHeight="1" x14ac:dyDescent="0.25">
      <c r="E500" s="2"/>
      <c r="F500" s="2"/>
      <c r="J500" s="2"/>
    </row>
    <row r="501" spans="5:10" ht="18" customHeight="1" x14ac:dyDescent="0.25">
      <c r="E501" s="2"/>
      <c r="F501" s="2"/>
      <c r="J501" s="2"/>
    </row>
    <row r="502" spans="5:10" ht="18" customHeight="1" x14ac:dyDescent="0.25">
      <c r="E502" s="2"/>
      <c r="F502" s="2"/>
      <c r="J502" s="2"/>
    </row>
    <row r="503" spans="5:10" ht="18" customHeight="1" x14ac:dyDescent="0.25">
      <c r="E503" s="2"/>
      <c r="F503" s="2"/>
      <c r="J503" s="2"/>
    </row>
    <row r="504" spans="5:10" ht="18" customHeight="1" x14ac:dyDescent="0.25">
      <c r="E504" s="2"/>
      <c r="F504" s="2"/>
      <c r="J504" s="2"/>
    </row>
    <row r="505" spans="5:10" ht="18" customHeight="1" x14ac:dyDescent="0.25">
      <c r="E505" s="2"/>
      <c r="F505" s="2"/>
      <c r="J505" s="2"/>
    </row>
    <row r="506" spans="5:10" ht="18" customHeight="1" x14ac:dyDescent="0.25">
      <c r="E506" s="2"/>
      <c r="F506" s="2"/>
      <c r="J506" s="2"/>
    </row>
    <row r="507" spans="5:10" ht="18" customHeight="1" x14ac:dyDescent="0.25">
      <c r="E507" s="2"/>
      <c r="F507" s="2"/>
      <c r="J507" s="2"/>
    </row>
    <row r="508" spans="5:10" ht="18" customHeight="1" x14ac:dyDescent="0.25">
      <c r="E508" s="2"/>
      <c r="F508" s="2"/>
      <c r="J508" s="2"/>
    </row>
    <row r="509" spans="5:10" ht="18" customHeight="1" x14ac:dyDescent="0.25">
      <c r="E509" s="2"/>
      <c r="F509" s="2"/>
      <c r="J509" s="2"/>
    </row>
    <row r="510" spans="5:10" ht="18" customHeight="1" x14ac:dyDescent="0.25">
      <c r="E510" s="2"/>
      <c r="F510" s="2"/>
      <c r="J510" s="2"/>
    </row>
    <row r="511" spans="5:10" ht="18" customHeight="1" x14ac:dyDescent="0.25">
      <c r="E511" s="2"/>
      <c r="F511" s="2"/>
      <c r="J511" s="2"/>
    </row>
    <row r="512" spans="5:10" ht="18" customHeight="1" x14ac:dyDescent="0.25">
      <c r="E512" s="2"/>
      <c r="F512" s="2"/>
      <c r="J512" s="2"/>
    </row>
    <row r="513" spans="5:10" ht="18" customHeight="1" x14ac:dyDescent="0.25">
      <c r="E513" s="2"/>
      <c r="F513" s="2"/>
      <c r="J513" s="2"/>
    </row>
    <row r="514" spans="5:10" ht="18" customHeight="1" x14ac:dyDescent="0.25">
      <c r="E514" s="2"/>
      <c r="F514" s="2"/>
      <c r="J514" s="2"/>
    </row>
    <row r="515" spans="5:10" ht="18" customHeight="1" x14ac:dyDescent="0.25">
      <c r="E515" s="2"/>
      <c r="F515" s="2"/>
      <c r="J515" s="2"/>
    </row>
    <row r="516" spans="5:10" ht="18" customHeight="1" x14ac:dyDescent="0.25">
      <c r="E516" s="2"/>
      <c r="F516" s="2"/>
      <c r="J516" s="2"/>
    </row>
    <row r="517" spans="5:10" ht="18" customHeight="1" x14ac:dyDescent="0.25">
      <c r="E517" s="2"/>
      <c r="F517" s="2"/>
      <c r="J517" s="2"/>
    </row>
    <row r="518" spans="5:10" ht="18" customHeight="1" x14ac:dyDescent="0.25">
      <c r="E518" s="2"/>
      <c r="F518" s="2"/>
      <c r="J518" s="2"/>
    </row>
    <row r="519" spans="5:10" ht="18" customHeight="1" x14ac:dyDescent="0.25">
      <c r="E519" s="2"/>
      <c r="F519" s="2"/>
      <c r="J519" s="2"/>
    </row>
    <row r="520" spans="5:10" ht="18" customHeight="1" x14ac:dyDescent="0.25">
      <c r="E520" s="2"/>
      <c r="F520" s="2"/>
      <c r="J520" s="2"/>
    </row>
    <row r="521" spans="5:10" ht="18" customHeight="1" x14ac:dyDescent="0.25">
      <c r="E521" s="2"/>
      <c r="F521" s="2"/>
      <c r="J521" s="2"/>
    </row>
    <row r="522" spans="5:10" ht="18" customHeight="1" x14ac:dyDescent="0.25">
      <c r="E522" s="2"/>
      <c r="F522" s="2"/>
      <c r="J522" s="2"/>
    </row>
    <row r="523" spans="5:10" ht="18" customHeight="1" x14ac:dyDescent="0.25">
      <c r="E523" s="2"/>
      <c r="F523" s="2"/>
      <c r="J523" s="2"/>
    </row>
    <row r="524" spans="5:10" ht="18" customHeight="1" x14ac:dyDescent="0.25">
      <c r="E524" s="2"/>
      <c r="F524" s="2"/>
      <c r="J524" s="2"/>
    </row>
    <row r="525" spans="5:10" ht="18" customHeight="1" x14ac:dyDescent="0.25">
      <c r="E525" s="2"/>
      <c r="F525" s="2"/>
      <c r="J525" s="2"/>
    </row>
    <row r="526" spans="5:10" ht="18" customHeight="1" x14ac:dyDescent="0.25">
      <c r="E526" s="2"/>
      <c r="F526" s="2"/>
      <c r="J526" s="2"/>
    </row>
    <row r="527" spans="5:10" ht="18" customHeight="1" x14ac:dyDescent="0.25">
      <c r="E527" s="2"/>
      <c r="F527" s="2"/>
      <c r="J527" s="2"/>
    </row>
    <row r="528" spans="5:10" ht="18" customHeight="1" x14ac:dyDescent="0.25">
      <c r="E528" s="2"/>
      <c r="F528" s="2"/>
      <c r="J528" s="2"/>
    </row>
    <row r="529" spans="5:10" ht="18" customHeight="1" x14ac:dyDescent="0.25">
      <c r="E529" s="2"/>
      <c r="F529" s="2"/>
      <c r="J529" s="2"/>
    </row>
    <row r="530" spans="5:10" ht="18" customHeight="1" x14ac:dyDescent="0.25">
      <c r="E530" s="2"/>
      <c r="F530" s="2"/>
      <c r="J530" s="2"/>
    </row>
    <row r="531" spans="5:10" ht="18" customHeight="1" x14ac:dyDescent="0.25">
      <c r="E531" s="2"/>
      <c r="F531" s="2"/>
      <c r="J531" s="2"/>
    </row>
    <row r="532" spans="5:10" ht="18" customHeight="1" x14ac:dyDescent="0.25">
      <c r="E532" s="2"/>
      <c r="F532" s="2"/>
      <c r="J532" s="2"/>
    </row>
    <row r="533" spans="5:10" ht="18" customHeight="1" x14ac:dyDescent="0.25">
      <c r="E533" s="2"/>
      <c r="F533" s="2"/>
      <c r="J533" s="2"/>
    </row>
    <row r="534" spans="5:10" ht="18" customHeight="1" x14ac:dyDescent="0.25">
      <c r="E534" s="2"/>
      <c r="F534" s="2"/>
      <c r="J534" s="2"/>
    </row>
    <row r="535" spans="5:10" ht="18" customHeight="1" x14ac:dyDescent="0.25">
      <c r="E535" s="2"/>
      <c r="F535" s="2"/>
      <c r="J535" s="2"/>
    </row>
    <row r="536" spans="5:10" ht="18" customHeight="1" x14ac:dyDescent="0.25">
      <c r="E536" s="2"/>
      <c r="F536" s="2"/>
      <c r="J536" s="2"/>
    </row>
    <row r="537" spans="5:10" ht="18" customHeight="1" x14ac:dyDescent="0.25">
      <c r="E537" s="2"/>
      <c r="F537" s="2"/>
      <c r="J537" s="2"/>
    </row>
    <row r="538" spans="5:10" ht="18" customHeight="1" x14ac:dyDescent="0.25">
      <c r="E538" s="2"/>
      <c r="F538" s="2"/>
      <c r="J538" s="2"/>
    </row>
    <row r="539" spans="5:10" ht="18" customHeight="1" x14ac:dyDescent="0.25">
      <c r="E539" s="2"/>
      <c r="F539" s="2"/>
      <c r="J539" s="2"/>
    </row>
    <row r="540" spans="5:10" ht="18" customHeight="1" x14ac:dyDescent="0.25">
      <c r="E540" s="2"/>
      <c r="F540" s="2"/>
      <c r="J540" s="2"/>
    </row>
    <row r="541" spans="5:10" ht="18" customHeight="1" x14ac:dyDescent="0.25">
      <c r="E541" s="2"/>
      <c r="F541" s="2"/>
      <c r="J541" s="2"/>
    </row>
    <row r="542" spans="5:10" ht="18" customHeight="1" x14ac:dyDescent="0.25">
      <c r="E542" s="2"/>
      <c r="F542" s="2"/>
      <c r="J542" s="2"/>
    </row>
    <row r="543" spans="5:10" ht="18" customHeight="1" x14ac:dyDescent="0.25">
      <c r="E543" s="2"/>
      <c r="F543" s="2"/>
      <c r="J543" s="2"/>
    </row>
    <row r="544" spans="5:10" ht="18" customHeight="1" x14ac:dyDescent="0.25">
      <c r="E544" s="2"/>
      <c r="F544" s="2"/>
      <c r="J544" s="2"/>
    </row>
    <row r="545" spans="5:10" ht="18" customHeight="1" x14ac:dyDescent="0.25">
      <c r="E545" s="2"/>
      <c r="F545" s="2"/>
      <c r="J545" s="2"/>
    </row>
    <row r="546" spans="5:10" ht="18" customHeight="1" x14ac:dyDescent="0.25">
      <c r="E546" s="2"/>
      <c r="F546" s="2"/>
      <c r="J546" s="2"/>
    </row>
    <row r="547" spans="5:10" ht="18" customHeight="1" x14ac:dyDescent="0.25">
      <c r="E547" s="2"/>
      <c r="F547" s="2"/>
      <c r="J547" s="2"/>
    </row>
    <row r="548" spans="5:10" ht="18" customHeight="1" x14ac:dyDescent="0.25">
      <c r="E548" s="2"/>
      <c r="F548" s="2"/>
      <c r="J548" s="2"/>
    </row>
    <row r="549" spans="5:10" ht="18" customHeight="1" x14ac:dyDescent="0.25">
      <c r="E549" s="2"/>
      <c r="F549" s="2"/>
      <c r="J549" s="2"/>
    </row>
    <row r="550" spans="5:10" ht="18" customHeight="1" x14ac:dyDescent="0.25">
      <c r="E550" s="2"/>
      <c r="F550" s="2"/>
      <c r="J550" s="2"/>
    </row>
    <row r="551" spans="5:10" ht="18" customHeight="1" x14ac:dyDescent="0.25">
      <c r="E551" s="2"/>
      <c r="F551" s="2"/>
      <c r="J551" s="2"/>
    </row>
    <row r="552" spans="5:10" ht="18" customHeight="1" x14ac:dyDescent="0.25">
      <c r="E552" s="2"/>
      <c r="F552" s="2"/>
      <c r="J552" s="2"/>
    </row>
    <row r="553" spans="5:10" ht="18" customHeight="1" x14ac:dyDescent="0.25">
      <c r="E553" s="2"/>
      <c r="F553" s="2"/>
      <c r="J553" s="2"/>
    </row>
    <row r="554" spans="5:10" ht="18" customHeight="1" x14ac:dyDescent="0.25">
      <c r="E554" s="2"/>
      <c r="F554" s="2"/>
      <c r="J554" s="2"/>
    </row>
    <row r="555" spans="5:10" ht="18" customHeight="1" x14ac:dyDescent="0.25">
      <c r="E555" s="2"/>
      <c r="F555" s="2"/>
      <c r="J555" s="2"/>
    </row>
    <row r="556" spans="5:10" ht="18" customHeight="1" x14ac:dyDescent="0.25">
      <c r="E556" s="2"/>
      <c r="F556" s="2"/>
      <c r="J556" s="2"/>
    </row>
    <row r="557" spans="5:10" ht="18" customHeight="1" x14ac:dyDescent="0.25">
      <c r="E557" s="2"/>
      <c r="F557" s="2"/>
      <c r="J557" s="2"/>
    </row>
    <row r="558" spans="5:10" ht="18" customHeight="1" x14ac:dyDescent="0.25">
      <c r="E558" s="2"/>
      <c r="F558" s="2"/>
      <c r="J558" s="2"/>
    </row>
    <row r="559" spans="5:10" ht="18" customHeight="1" x14ac:dyDescent="0.25">
      <c r="E559" s="2"/>
      <c r="F559" s="2"/>
      <c r="J559" s="2"/>
    </row>
    <row r="560" spans="5:10" ht="18" customHeight="1" x14ac:dyDescent="0.25">
      <c r="E560" s="2"/>
      <c r="F560" s="2"/>
      <c r="J560" s="2"/>
    </row>
    <row r="561" spans="5:10" ht="18" customHeight="1" x14ac:dyDescent="0.25">
      <c r="E561" s="2"/>
      <c r="F561" s="2"/>
      <c r="J561" s="2"/>
    </row>
    <row r="562" spans="5:10" ht="18" customHeight="1" x14ac:dyDescent="0.25">
      <c r="E562" s="2"/>
      <c r="F562" s="2"/>
      <c r="J562" s="2"/>
    </row>
    <row r="563" spans="5:10" ht="18" customHeight="1" x14ac:dyDescent="0.25">
      <c r="E563" s="2"/>
      <c r="F563" s="2"/>
      <c r="J563" s="2"/>
    </row>
    <row r="564" spans="5:10" ht="18" customHeight="1" x14ac:dyDescent="0.25">
      <c r="E564" s="2"/>
      <c r="F564" s="2"/>
      <c r="J564" s="2"/>
    </row>
    <row r="565" spans="5:10" ht="18" customHeight="1" x14ac:dyDescent="0.25">
      <c r="E565" s="2"/>
      <c r="F565" s="2"/>
      <c r="J565" s="2"/>
    </row>
    <row r="566" spans="5:10" ht="18" customHeight="1" x14ac:dyDescent="0.25">
      <c r="E566" s="2"/>
      <c r="F566" s="2"/>
      <c r="J566" s="2"/>
    </row>
    <row r="567" spans="5:10" ht="18" customHeight="1" x14ac:dyDescent="0.25">
      <c r="E567" s="2"/>
      <c r="F567" s="2"/>
      <c r="J567" s="2"/>
    </row>
    <row r="568" spans="5:10" ht="18" customHeight="1" x14ac:dyDescent="0.25">
      <c r="E568" s="2"/>
      <c r="F568" s="2"/>
      <c r="J568" s="2"/>
    </row>
    <row r="569" spans="5:10" ht="18" customHeight="1" x14ac:dyDescent="0.25">
      <c r="E569" s="2"/>
      <c r="F569" s="2"/>
      <c r="J569" s="2"/>
    </row>
    <row r="570" spans="5:10" ht="18" customHeight="1" x14ac:dyDescent="0.25">
      <c r="E570" s="2"/>
      <c r="F570" s="2"/>
      <c r="J570" s="2"/>
    </row>
    <row r="571" spans="5:10" ht="18" customHeight="1" x14ac:dyDescent="0.25">
      <c r="E571" s="2"/>
      <c r="F571" s="2"/>
      <c r="J571" s="2"/>
    </row>
    <row r="572" spans="5:10" ht="18" customHeight="1" x14ac:dyDescent="0.25">
      <c r="E572" s="2"/>
      <c r="F572" s="2"/>
      <c r="J572" s="2"/>
    </row>
    <row r="573" spans="5:10" ht="18" customHeight="1" x14ac:dyDescent="0.25">
      <c r="E573" s="2"/>
      <c r="F573" s="2"/>
      <c r="J573" s="2"/>
    </row>
    <row r="574" spans="5:10" ht="18" customHeight="1" x14ac:dyDescent="0.25">
      <c r="E574" s="2"/>
      <c r="F574" s="2"/>
      <c r="J574" s="2"/>
    </row>
    <row r="575" spans="5:10" ht="18" customHeight="1" x14ac:dyDescent="0.25">
      <c r="E575" s="2"/>
      <c r="F575" s="2"/>
      <c r="J575" s="2"/>
    </row>
    <row r="576" spans="5:10" ht="18" customHeight="1" x14ac:dyDescent="0.25">
      <c r="E576" s="2"/>
      <c r="F576" s="2"/>
      <c r="J576" s="2"/>
    </row>
    <row r="577" spans="5:10" ht="18" customHeight="1" x14ac:dyDescent="0.25">
      <c r="E577" s="2"/>
      <c r="F577" s="2"/>
      <c r="J577" s="2"/>
    </row>
    <row r="578" spans="5:10" ht="18" customHeight="1" x14ac:dyDescent="0.25">
      <c r="E578" s="2"/>
      <c r="F578" s="2"/>
      <c r="J578" s="2"/>
    </row>
    <row r="579" spans="5:10" ht="18" customHeight="1" x14ac:dyDescent="0.25">
      <c r="E579" s="2"/>
      <c r="F579" s="2"/>
      <c r="J579" s="2"/>
    </row>
    <row r="580" spans="5:10" ht="18" customHeight="1" x14ac:dyDescent="0.25">
      <c r="E580" s="2"/>
      <c r="F580" s="2"/>
      <c r="J580" s="2"/>
    </row>
    <row r="581" spans="5:10" ht="18" customHeight="1" x14ac:dyDescent="0.25">
      <c r="E581" s="2"/>
      <c r="F581" s="2"/>
      <c r="J581" s="2"/>
    </row>
    <row r="582" spans="5:10" ht="18" customHeight="1" x14ac:dyDescent="0.25">
      <c r="E582" s="2"/>
      <c r="F582" s="2"/>
      <c r="J582" s="2"/>
    </row>
    <row r="583" spans="5:10" ht="18" customHeight="1" x14ac:dyDescent="0.25">
      <c r="E583" s="2"/>
      <c r="F583" s="2"/>
      <c r="J583" s="2"/>
    </row>
    <row r="584" spans="5:10" ht="18" customHeight="1" x14ac:dyDescent="0.25">
      <c r="E584" s="2"/>
      <c r="F584" s="2"/>
      <c r="J584" s="2"/>
    </row>
    <row r="585" spans="5:10" ht="18" customHeight="1" x14ac:dyDescent="0.25">
      <c r="E585" s="2"/>
      <c r="F585" s="2"/>
      <c r="J585" s="2"/>
    </row>
    <row r="586" spans="5:10" ht="18" customHeight="1" x14ac:dyDescent="0.25">
      <c r="E586" s="2"/>
      <c r="F586" s="2"/>
      <c r="J586" s="2"/>
    </row>
    <row r="587" spans="5:10" ht="18" customHeight="1" x14ac:dyDescent="0.25">
      <c r="E587" s="2"/>
      <c r="F587" s="2"/>
      <c r="J587" s="2"/>
    </row>
    <row r="588" spans="5:10" ht="18" customHeight="1" x14ac:dyDescent="0.25">
      <c r="E588" s="2"/>
      <c r="F588" s="2"/>
      <c r="J588" s="2"/>
    </row>
    <row r="589" spans="5:10" ht="18" customHeight="1" x14ac:dyDescent="0.25">
      <c r="E589" s="2"/>
      <c r="F589" s="2"/>
      <c r="J589" s="2"/>
    </row>
    <row r="590" spans="5:10" ht="18" customHeight="1" x14ac:dyDescent="0.25">
      <c r="E590" s="2"/>
      <c r="F590" s="2"/>
      <c r="J590" s="2"/>
    </row>
    <row r="591" spans="5:10" ht="18" customHeight="1" x14ac:dyDescent="0.25">
      <c r="E591" s="2"/>
      <c r="F591" s="2"/>
      <c r="J591" s="2"/>
    </row>
    <row r="592" spans="5:10" ht="18" customHeight="1" x14ac:dyDescent="0.25">
      <c r="E592" s="2"/>
      <c r="F592" s="2"/>
      <c r="J592" s="2"/>
    </row>
    <row r="593" spans="5:10" ht="18" customHeight="1" x14ac:dyDescent="0.25">
      <c r="E593" s="2"/>
      <c r="F593" s="2"/>
      <c r="J593" s="2"/>
    </row>
    <row r="594" spans="5:10" ht="18" customHeight="1" x14ac:dyDescent="0.25">
      <c r="E594" s="2"/>
      <c r="F594" s="2"/>
      <c r="J594" s="2"/>
    </row>
    <row r="595" spans="5:10" ht="18" customHeight="1" x14ac:dyDescent="0.25">
      <c r="E595" s="2"/>
      <c r="F595" s="2"/>
      <c r="J595" s="2"/>
    </row>
    <row r="596" spans="5:10" ht="18" customHeight="1" x14ac:dyDescent="0.25">
      <c r="E596" s="2"/>
      <c r="F596" s="2"/>
      <c r="J596" s="2"/>
    </row>
    <row r="597" spans="5:10" ht="18" customHeight="1" x14ac:dyDescent="0.25">
      <c r="E597" s="2"/>
      <c r="F597" s="2"/>
      <c r="J597" s="2"/>
    </row>
    <row r="598" spans="5:10" ht="18" customHeight="1" x14ac:dyDescent="0.25">
      <c r="E598" s="2"/>
      <c r="F598" s="2"/>
      <c r="J598" s="2"/>
    </row>
    <row r="599" spans="5:10" ht="18" customHeight="1" x14ac:dyDescent="0.25">
      <c r="E599" s="2"/>
      <c r="F599" s="2"/>
      <c r="J599" s="2"/>
    </row>
    <row r="600" spans="5:10" ht="18" customHeight="1" x14ac:dyDescent="0.25">
      <c r="E600" s="2"/>
      <c r="F600" s="2"/>
      <c r="J600" s="2"/>
    </row>
    <row r="601" spans="5:10" ht="18" customHeight="1" x14ac:dyDescent="0.25">
      <c r="E601" s="2"/>
      <c r="F601" s="2"/>
      <c r="J601" s="2"/>
    </row>
    <row r="602" spans="5:10" ht="18" customHeight="1" x14ac:dyDescent="0.25">
      <c r="E602" s="2"/>
      <c r="F602" s="2"/>
      <c r="J602" s="2"/>
    </row>
    <row r="603" spans="5:10" ht="18" customHeight="1" x14ac:dyDescent="0.25">
      <c r="E603" s="2"/>
      <c r="F603" s="2"/>
      <c r="J603" s="2"/>
    </row>
    <row r="604" spans="5:10" ht="18" customHeight="1" x14ac:dyDescent="0.25">
      <c r="E604" s="2"/>
      <c r="F604" s="2"/>
      <c r="J604" s="2"/>
    </row>
    <row r="605" spans="5:10" ht="18" customHeight="1" x14ac:dyDescent="0.25">
      <c r="E605" s="2"/>
      <c r="F605" s="2"/>
      <c r="J605" s="2"/>
    </row>
    <row r="606" spans="5:10" ht="18" customHeight="1" x14ac:dyDescent="0.25">
      <c r="E606" s="2"/>
      <c r="F606" s="2"/>
      <c r="J606" s="2"/>
    </row>
    <row r="607" spans="5:10" ht="18" customHeight="1" x14ac:dyDescent="0.25">
      <c r="E607" s="2"/>
      <c r="F607" s="2"/>
      <c r="J607" s="2"/>
    </row>
    <row r="608" spans="5:10" ht="18" customHeight="1" x14ac:dyDescent="0.25">
      <c r="E608" s="2"/>
      <c r="F608" s="2"/>
      <c r="J608" s="2"/>
    </row>
    <row r="609" spans="5:10" ht="18" customHeight="1" x14ac:dyDescent="0.25">
      <c r="E609" s="2"/>
      <c r="F609" s="2"/>
      <c r="J609" s="2"/>
    </row>
    <row r="610" spans="5:10" ht="18" customHeight="1" x14ac:dyDescent="0.25">
      <c r="E610" s="2"/>
      <c r="F610" s="2"/>
      <c r="J610" s="2"/>
    </row>
    <row r="611" spans="5:10" ht="18" customHeight="1" x14ac:dyDescent="0.25">
      <c r="E611" s="2"/>
      <c r="F611" s="2"/>
      <c r="J611" s="2"/>
    </row>
    <row r="612" spans="5:10" ht="18" customHeight="1" x14ac:dyDescent="0.25">
      <c r="E612" s="2"/>
      <c r="F612" s="2"/>
      <c r="J612" s="2"/>
    </row>
    <row r="613" spans="5:10" ht="18" customHeight="1" x14ac:dyDescent="0.25">
      <c r="E613" s="2"/>
      <c r="F613" s="2"/>
      <c r="J613" s="2"/>
    </row>
    <row r="614" spans="5:10" ht="18" customHeight="1" x14ac:dyDescent="0.25">
      <c r="E614" s="2"/>
      <c r="F614" s="2"/>
      <c r="J614" s="2"/>
    </row>
    <row r="615" spans="5:10" ht="18" customHeight="1" x14ac:dyDescent="0.25">
      <c r="E615" s="2"/>
      <c r="F615" s="2"/>
      <c r="J615" s="2"/>
    </row>
    <row r="616" spans="5:10" ht="18" customHeight="1" x14ac:dyDescent="0.25">
      <c r="E616" s="2"/>
      <c r="F616" s="2"/>
      <c r="J616" s="2"/>
    </row>
    <row r="617" spans="5:10" ht="18" customHeight="1" x14ac:dyDescent="0.25">
      <c r="E617" s="2"/>
      <c r="F617" s="2"/>
      <c r="J617" s="2"/>
    </row>
    <row r="618" spans="5:10" ht="18" customHeight="1" x14ac:dyDescent="0.25">
      <c r="E618" s="2"/>
      <c r="F618" s="2"/>
      <c r="J618" s="2"/>
    </row>
    <row r="619" spans="5:10" ht="18" customHeight="1" x14ac:dyDescent="0.25">
      <c r="E619" s="2"/>
      <c r="F619" s="2"/>
      <c r="J619" s="2"/>
    </row>
    <row r="620" spans="5:10" ht="18" customHeight="1" x14ac:dyDescent="0.25">
      <c r="E620" s="2"/>
      <c r="F620" s="2"/>
      <c r="J620" s="2"/>
    </row>
    <row r="621" spans="5:10" ht="18" customHeight="1" x14ac:dyDescent="0.25">
      <c r="E621" s="2"/>
      <c r="F621" s="2"/>
      <c r="J621" s="2"/>
    </row>
    <row r="622" spans="5:10" ht="18" customHeight="1" x14ac:dyDescent="0.25">
      <c r="E622" s="2"/>
      <c r="F622" s="2"/>
      <c r="J622" s="2"/>
    </row>
    <row r="623" spans="5:10" ht="18" customHeight="1" x14ac:dyDescent="0.25">
      <c r="E623" s="2"/>
      <c r="F623" s="2"/>
      <c r="J623" s="2"/>
    </row>
    <row r="624" spans="5:10" ht="18" customHeight="1" x14ac:dyDescent="0.25">
      <c r="E624" s="2"/>
      <c r="F624" s="2"/>
      <c r="J624" s="2"/>
    </row>
    <row r="625" spans="5:10" ht="18" customHeight="1" x14ac:dyDescent="0.25">
      <c r="E625" s="2"/>
      <c r="F625" s="2"/>
      <c r="J625" s="2"/>
    </row>
    <row r="626" spans="5:10" ht="18" customHeight="1" x14ac:dyDescent="0.25">
      <c r="E626" s="2"/>
      <c r="F626" s="2"/>
      <c r="J626" s="2"/>
    </row>
    <row r="627" spans="5:10" ht="18" customHeight="1" x14ac:dyDescent="0.25">
      <c r="E627" s="2"/>
      <c r="F627" s="2"/>
      <c r="J627" s="2"/>
    </row>
    <row r="628" spans="5:10" ht="18" customHeight="1" x14ac:dyDescent="0.25">
      <c r="E628" s="2"/>
      <c r="F628" s="2"/>
      <c r="J628" s="2"/>
    </row>
    <row r="629" spans="5:10" ht="18" customHeight="1" x14ac:dyDescent="0.25">
      <c r="E629" s="2"/>
      <c r="F629" s="2"/>
      <c r="J629" s="2"/>
    </row>
    <row r="630" spans="5:10" ht="18" customHeight="1" x14ac:dyDescent="0.25">
      <c r="E630" s="2"/>
      <c r="F630" s="2"/>
      <c r="J630" s="2"/>
    </row>
    <row r="631" spans="5:10" ht="18" customHeight="1" x14ac:dyDescent="0.25">
      <c r="E631" s="2"/>
      <c r="F631" s="2"/>
      <c r="J631" s="2"/>
    </row>
    <row r="632" spans="5:10" ht="18" customHeight="1" x14ac:dyDescent="0.25">
      <c r="E632" s="2"/>
      <c r="F632" s="2"/>
      <c r="J632" s="2"/>
    </row>
    <row r="633" spans="5:10" ht="18" customHeight="1" x14ac:dyDescent="0.25">
      <c r="E633" s="2"/>
      <c r="F633" s="2"/>
      <c r="J633" s="2"/>
    </row>
    <row r="634" spans="5:10" ht="18" customHeight="1" x14ac:dyDescent="0.25">
      <c r="E634" s="2"/>
      <c r="F634" s="2"/>
      <c r="J634" s="2"/>
    </row>
    <row r="635" spans="5:10" ht="18" customHeight="1" x14ac:dyDescent="0.25">
      <c r="E635" s="2"/>
      <c r="F635" s="2"/>
      <c r="J635" s="2"/>
    </row>
    <row r="636" spans="5:10" ht="18" customHeight="1" x14ac:dyDescent="0.25">
      <c r="E636" s="2"/>
      <c r="F636" s="2"/>
      <c r="J636" s="2"/>
    </row>
    <row r="637" spans="5:10" ht="18" customHeight="1" x14ac:dyDescent="0.25">
      <c r="E637" s="2"/>
      <c r="F637" s="2"/>
      <c r="J637" s="2"/>
    </row>
    <row r="638" spans="5:10" ht="18" customHeight="1" x14ac:dyDescent="0.25">
      <c r="E638" s="2"/>
      <c r="F638" s="2"/>
      <c r="J638" s="2"/>
    </row>
    <row r="639" spans="5:10" ht="18" customHeight="1" x14ac:dyDescent="0.25">
      <c r="E639" s="2"/>
      <c r="F639" s="2"/>
      <c r="J639" s="2"/>
    </row>
    <row r="640" spans="5:10" ht="18" customHeight="1" x14ac:dyDescent="0.25">
      <c r="E640" s="2"/>
      <c r="F640" s="2"/>
      <c r="J640" s="2"/>
    </row>
    <row r="641" spans="5:10" ht="18" customHeight="1" x14ac:dyDescent="0.25">
      <c r="E641" s="2"/>
      <c r="F641" s="2"/>
      <c r="J641" s="2"/>
    </row>
    <row r="642" spans="5:10" ht="18" customHeight="1" x14ac:dyDescent="0.25">
      <c r="E642" s="2"/>
      <c r="F642" s="2"/>
      <c r="J642" s="2"/>
    </row>
    <row r="643" spans="5:10" ht="18" customHeight="1" x14ac:dyDescent="0.25">
      <c r="E643" s="2"/>
      <c r="F643" s="2"/>
      <c r="J643" s="2"/>
    </row>
    <row r="644" spans="5:10" ht="18" customHeight="1" x14ac:dyDescent="0.25">
      <c r="E644" s="2"/>
      <c r="F644" s="2"/>
      <c r="J644" s="2"/>
    </row>
    <row r="645" spans="5:10" ht="18" customHeight="1" x14ac:dyDescent="0.25">
      <c r="E645" s="2"/>
      <c r="F645" s="2"/>
      <c r="J645" s="2"/>
    </row>
    <row r="646" spans="5:10" ht="18" customHeight="1" x14ac:dyDescent="0.25">
      <c r="E646" s="2"/>
      <c r="F646" s="2"/>
      <c r="J646" s="2"/>
    </row>
    <row r="647" spans="5:10" ht="18" customHeight="1" x14ac:dyDescent="0.25">
      <c r="E647" s="2"/>
      <c r="F647" s="2"/>
      <c r="J647" s="2"/>
    </row>
    <row r="648" spans="5:10" ht="18" customHeight="1" x14ac:dyDescent="0.25">
      <c r="E648" s="2"/>
      <c r="F648" s="2"/>
      <c r="J648" s="2"/>
    </row>
    <row r="649" spans="5:10" ht="18" customHeight="1" x14ac:dyDescent="0.25">
      <c r="E649" s="2"/>
      <c r="F649" s="2"/>
      <c r="J649" s="2"/>
    </row>
    <row r="650" spans="5:10" ht="18" customHeight="1" x14ac:dyDescent="0.25">
      <c r="E650" s="2"/>
      <c r="F650" s="2"/>
      <c r="J650" s="2"/>
    </row>
    <row r="651" spans="5:10" ht="18" customHeight="1" x14ac:dyDescent="0.25">
      <c r="E651" s="2"/>
      <c r="F651" s="2"/>
      <c r="J651" s="2"/>
    </row>
    <row r="652" spans="5:10" ht="18" customHeight="1" x14ac:dyDescent="0.25">
      <c r="E652" s="2"/>
      <c r="F652" s="2"/>
      <c r="J652" s="2"/>
    </row>
    <row r="653" spans="5:10" ht="18" customHeight="1" x14ac:dyDescent="0.25">
      <c r="E653" s="2"/>
      <c r="F653" s="2"/>
      <c r="J653" s="2"/>
    </row>
    <row r="654" spans="5:10" ht="18" customHeight="1" x14ac:dyDescent="0.25">
      <c r="E654" s="2"/>
      <c r="F654" s="2"/>
      <c r="J654" s="2"/>
    </row>
    <row r="655" spans="5:10" ht="18" customHeight="1" x14ac:dyDescent="0.25">
      <c r="E655" s="2"/>
      <c r="F655" s="2"/>
      <c r="J655" s="2"/>
    </row>
    <row r="656" spans="5:10" ht="18" customHeight="1" x14ac:dyDescent="0.25">
      <c r="E656" s="2"/>
      <c r="F656" s="2"/>
      <c r="J656" s="2"/>
    </row>
    <row r="657" spans="5:10" ht="18" customHeight="1" x14ac:dyDescent="0.25">
      <c r="E657" s="2"/>
      <c r="F657" s="2"/>
      <c r="J657" s="2"/>
    </row>
    <row r="658" spans="5:10" ht="18" customHeight="1" x14ac:dyDescent="0.25">
      <c r="E658" s="2"/>
      <c r="F658" s="2"/>
      <c r="J658" s="2"/>
    </row>
    <row r="659" spans="5:10" ht="18" customHeight="1" x14ac:dyDescent="0.25">
      <c r="E659" s="2"/>
      <c r="F659" s="2"/>
      <c r="J659" s="2"/>
    </row>
    <row r="660" spans="5:10" ht="18" customHeight="1" x14ac:dyDescent="0.25">
      <c r="E660" s="2"/>
      <c r="F660" s="2"/>
      <c r="J660" s="2"/>
    </row>
    <row r="661" spans="5:10" ht="18" customHeight="1" x14ac:dyDescent="0.25">
      <c r="E661" s="2"/>
      <c r="F661" s="2"/>
      <c r="J661" s="2"/>
    </row>
    <row r="662" spans="5:10" ht="18" customHeight="1" x14ac:dyDescent="0.25">
      <c r="E662" s="2"/>
      <c r="F662" s="2"/>
      <c r="J662" s="2"/>
    </row>
    <row r="663" spans="5:10" ht="18" customHeight="1" x14ac:dyDescent="0.25">
      <c r="E663" s="2"/>
      <c r="F663" s="2"/>
      <c r="J663" s="2"/>
    </row>
    <row r="664" spans="5:10" ht="18" customHeight="1" x14ac:dyDescent="0.25">
      <c r="E664" s="2"/>
      <c r="F664" s="2"/>
      <c r="J664" s="2"/>
    </row>
    <row r="665" spans="5:10" ht="18" customHeight="1" x14ac:dyDescent="0.25">
      <c r="E665" s="2"/>
      <c r="F665" s="2"/>
      <c r="J665" s="2"/>
    </row>
    <row r="666" spans="5:10" ht="18" customHeight="1" x14ac:dyDescent="0.25">
      <c r="E666" s="2"/>
      <c r="F666" s="2"/>
      <c r="J666" s="2"/>
    </row>
    <row r="667" spans="5:10" ht="18" customHeight="1" x14ac:dyDescent="0.25">
      <c r="E667" s="2"/>
      <c r="F667" s="2"/>
      <c r="J667" s="2"/>
    </row>
    <row r="668" spans="5:10" ht="18" customHeight="1" x14ac:dyDescent="0.25">
      <c r="E668" s="2"/>
      <c r="F668" s="2"/>
      <c r="J668" s="2"/>
    </row>
    <row r="669" spans="5:10" ht="18" customHeight="1" x14ac:dyDescent="0.25">
      <c r="E669" s="2"/>
      <c r="F669" s="2"/>
      <c r="J669" s="2"/>
    </row>
    <row r="670" spans="5:10" ht="18" customHeight="1" x14ac:dyDescent="0.25">
      <c r="E670" s="2"/>
      <c r="F670" s="2"/>
      <c r="J670" s="2"/>
    </row>
    <row r="671" spans="5:10" ht="18" customHeight="1" x14ac:dyDescent="0.25">
      <c r="E671" s="2"/>
      <c r="F671" s="2"/>
      <c r="J671" s="2"/>
    </row>
    <row r="672" spans="5:10" ht="18" customHeight="1" x14ac:dyDescent="0.25">
      <c r="E672" s="2"/>
      <c r="F672" s="2"/>
      <c r="J672" s="2"/>
    </row>
    <row r="673" spans="5:10" ht="18" customHeight="1" x14ac:dyDescent="0.25">
      <c r="E673" s="2"/>
      <c r="F673" s="2"/>
      <c r="J673" s="2"/>
    </row>
    <row r="674" spans="5:10" ht="18" customHeight="1" x14ac:dyDescent="0.25">
      <c r="E674" s="2"/>
      <c r="F674" s="2"/>
      <c r="J674" s="2"/>
    </row>
    <row r="675" spans="5:10" ht="18" customHeight="1" x14ac:dyDescent="0.25">
      <c r="E675" s="2"/>
      <c r="F675" s="2"/>
      <c r="J675" s="2"/>
    </row>
    <row r="676" spans="5:10" ht="18" customHeight="1" x14ac:dyDescent="0.25">
      <c r="E676" s="2"/>
      <c r="F676" s="2"/>
      <c r="J676" s="2"/>
    </row>
    <row r="677" spans="5:10" ht="18" customHeight="1" x14ac:dyDescent="0.25">
      <c r="E677" s="2"/>
      <c r="F677" s="2"/>
      <c r="J677" s="2"/>
    </row>
    <row r="678" spans="5:10" ht="18" customHeight="1" x14ac:dyDescent="0.25">
      <c r="E678" s="2"/>
      <c r="F678" s="2"/>
      <c r="J678" s="2"/>
    </row>
    <row r="679" spans="5:10" ht="18" customHeight="1" x14ac:dyDescent="0.25">
      <c r="E679" s="2"/>
      <c r="F679" s="2"/>
      <c r="J679" s="2"/>
    </row>
    <row r="680" spans="5:10" ht="18" customHeight="1" x14ac:dyDescent="0.25">
      <c r="E680" s="2"/>
      <c r="F680" s="2"/>
      <c r="J680" s="2"/>
    </row>
    <row r="681" spans="5:10" ht="18" customHeight="1" x14ac:dyDescent="0.25">
      <c r="E681" s="2"/>
      <c r="F681" s="2"/>
      <c r="J681" s="2"/>
    </row>
    <row r="682" spans="5:10" ht="18" customHeight="1" x14ac:dyDescent="0.25">
      <c r="E682" s="2"/>
      <c r="F682" s="2"/>
      <c r="J682" s="2"/>
    </row>
    <row r="683" spans="5:10" ht="18" customHeight="1" x14ac:dyDescent="0.25">
      <c r="E683" s="2"/>
      <c r="F683" s="2"/>
      <c r="J683" s="2"/>
    </row>
    <row r="684" spans="5:10" ht="18" customHeight="1" x14ac:dyDescent="0.25">
      <c r="E684" s="2"/>
      <c r="F684" s="2"/>
      <c r="J684" s="2"/>
    </row>
    <row r="685" spans="5:10" ht="18" customHeight="1" x14ac:dyDescent="0.25">
      <c r="E685" s="2"/>
      <c r="F685" s="2"/>
      <c r="J685" s="2"/>
    </row>
    <row r="686" spans="5:10" ht="18" customHeight="1" x14ac:dyDescent="0.25">
      <c r="E686" s="2"/>
      <c r="F686" s="2"/>
      <c r="J686" s="2"/>
    </row>
    <row r="687" spans="5:10" ht="18" customHeight="1" x14ac:dyDescent="0.25">
      <c r="E687" s="2"/>
      <c r="F687" s="2"/>
      <c r="J687" s="2"/>
    </row>
    <row r="688" spans="5:10" ht="18" customHeight="1" x14ac:dyDescent="0.25">
      <c r="E688" s="2"/>
      <c r="F688" s="2"/>
      <c r="J688" s="2"/>
    </row>
    <row r="689" spans="5:10" ht="18" customHeight="1" x14ac:dyDescent="0.25">
      <c r="E689" s="2"/>
      <c r="F689" s="2"/>
      <c r="J689" s="2"/>
    </row>
    <row r="690" spans="5:10" ht="18" customHeight="1" x14ac:dyDescent="0.25">
      <c r="E690" s="2"/>
      <c r="F690" s="2"/>
      <c r="J690" s="2"/>
    </row>
    <row r="691" spans="5:10" ht="18" customHeight="1" x14ac:dyDescent="0.25">
      <c r="E691" s="2"/>
      <c r="F691" s="2"/>
      <c r="J691" s="2"/>
    </row>
    <row r="692" spans="5:10" ht="18" customHeight="1" x14ac:dyDescent="0.25">
      <c r="E692" s="2"/>
      <c r="F692" s="2"/>
      <c r="J692" s="2"/>
    </row>
    <row r="693" spans="5:10" ht="18" customHeight="1" x14ac:dyDescent="0.25">
      <c r="E693" s="2"/>
      <c r="F693" s="2"/>
      <c r="J693" s="2"/>
    </row>
    <row r="694" spans="5:10" ht="18" customHeight="1" x14ac:dyDescent="0.25">
      <c r="E694" s="2"/>
      <c r="F694" s="2"/>
      <c r="J694" s="2"/>
    </row>
    <row r="695" spans="5:10" ht="18" customHeight="1" x14ac:dyDescent="0.25">
      <c r="E695" s="2"/>
      <c r="F695" s="2"/>
      <c r="J695" s="2"/>
    </row>
    <row r="696" spans="5:10" ht="18" customHeight="1" x14ac:dyDescent="0.25">
      <c r="E696" s="2"/>
      <c r="F696" s="2"/>
      <c r="J696" s="2"/>
    </row>
    <row r="697" spans="5:10" ht="18" customHeight="1" x14ac:dyDescent="0.25">
      <c r="E697" s="2"/>
      <c r="F697" s="2"/>
      <c r="J697" s="2"/>
    </row>
    <row r="698" spans="5:10" ht="18" customHeight="1" x14ac:dyDescent="0.25">
      <c r="E698" s="2"/>
      <c r="F698" s="2"/>
      <c r="J698" s="2"/>
    </row>
    <row r="699" spans="5:10" ht="18" customHeight="1" x14ac:dyDescent="0.25">
      <c r="E699" s="2"/>
      <c r="F699" s="2"/>
      <c r="J699" s="2"/>
    </row>
    <row r="700" spans="5:10" ht="18" customHeight="1" x14ac:dyDescent="0.25">
      <c r="E700" s="2"/>
      <c r="F700" s="2"/>
      <c r="J700" s="2"/>
    </row>
    <row r="701" spans="5:10" ht="18" customHeight="1" x14ac:dyDescent="0.25">
      <c r="E701" s="2"/>
      <c r="F701" s="2"/>
      <c r="J701" s="2"/>
    </row>
    <row r="702" spans="5:10" ht="18" customHeight="1" x14ac:dyDescent="0.25">
      <c r="E702" s="2"/>
      <c r="F702" s="2"/>
      <c r="J702" s="2"/>
    </row>
    <row r="703" spans="5:10" ht="18" customHeight="1" x14ac:dyDescent="0.25">
      <c r="E703" s="2"/>
      <c r="F703" s="2"/>
      <c r="J703" s="2"/>
    </row>
    <row r="704" spans="5:10" ht="18" customHeight="1" x14ac:dyDescent="0.25">
      <c r="E704" s="2"/>
      <c r="F704" s="2"/>
      <c r="J704" s="2"/>
    </row>
    <row r="705" spans="5:10" ht="18" customHeight="1" x14ac:dyDescent="0.25">
      <c r="E705" s="2"/>
      <c r="F705" s="2"/>
      <c r="J705" s="2"/>
    </row>
    <row r="706" spans="5:10" ht="18" customHeight="1" x14ac:dyDescent="0.25">
      <c r="E706" s="2"/>
      <c r="F706" s="2"/>
      <c r="J706" s="2"/>
    </row>
    <row r="707" spans="5:10" ht="18" customHeight="1" x14ac:dyDescent="0.25">
      <c r="E707" s="2"/>
      <c r="F707" s="2"/>
      <c r="J707" s="2"/>
    </row>
    <row r="708" spans="5:10" ht="18" customHeight="1" x14ac:dyDescent="0.25">
      <c r="E708" s="2"/>
      <c r="F708" s="2"/>
      <c r="J708" s="2"/>
    </row>
    <row r="709" spans="5:10" ht="18" customHeight="1" x14ac:dyDescent="0.25">
      <c r="E709" s="2"/>
      <c r="F709" s="2"/>
      <c r="J709" s="2"/>
    </row>
    <row r="710" spans="5:10" ht="18" customHeight="1" x14ac:dyDescent="0.25">
      <c r="E710" s="2"/>
      <c r="F710" s="2"/>
      <c r="J710" s="2"/>
    </row>
    <row r="711" spans="5:10" ht="18" customHeight="1" x14ac:dyDescent="0.25">
      <c r="E711" s="2"/>
      <c r="F711" s="2"/>
      <c r="J711" s="2"/>
    </row>
    <row r="712" spans="5:10" ht="18" customHeight="1" x14ac:dyDescent="0.25">
      <c r="E712" s="2"/>
      <c r="F712" s="2"/>
      <c r="J712" s="2"/>
    </row>
    <row r="713" spans="5:10" ht="18" customHeight="1" x14ac:dyDescent="0.25">
      <c r="E713" s="2"/>
      <c r="F713" s="2"/>
      <c r="J713" s="2"/>
    </row>
    <row r="714" spans="5:10" ht="18" customHeight="1" x14ac:dyDescent="0.25">
      <c r="E714" s="2"/>
      <c r="F714" s="2"/>
      <c r="J714" s="2"/>
    </row>
    <row r="715" spans="5:10" ht="18" customHeight="1" x14ac:dyDescent="0.25">
      <c r="E715" s="2"/>
      <c r="F715" s="2"/>
      <c r="J715" s="2"/>
    </row>
    <row r="716" spans="5:10" ht="18" customHeight="1" x14ac:dyDescent="0.25">
      <c r="E716" s="2"/>
      <c r="F716" s="2"/>
      <c r="J716" s="2"/>
    </row>
    <row r="717" spans="5:10" ht="18" customHeight="1" x14ac:dyDescent="0.25">
      <c r="E717" s="2"/>
      <c r="F717" s="2"/>
      <c r="J717" s="2"/>
    </row>
    <row r="718" spans="5:10" ht="18" customHeight="1" x14ac:dyDescent="0.25">
      <c r="E718" s="2"/>
      <c r="F718" s="2"/>
      <c r="J718" s="2"/>
    </row>
    <row r="719" spans="5:10" ht="18" customHeight="1" x14ac:dyDescent="0.25">
      <c r="E719" s="2"/>
      <c r="F719" s="2"/>
      <c r="J719" s="2"/>
    </row>
    <row r="720" spans="5:10" ht="18" customHeight="1" x14ac:dyDescent="0.25">
      <c r="E720" s="2"/>
      <c r="F720" s="2"/>
      <c r="J720" s="2"/>
    </row>
    <row r="721" spans="5:10" ht="18" customHeight="1" x14ac:dyDescent="0.25">
      <c r="E721" s="2"/>
      <c r="F721" s="2"/>
      <c r="J721" s="2"/>
    </row>
    <row r="722" spans="5:10" ht="18" customHeight="1" x14ac:dyDescent="0.25">
      <c r="E722" s="2"/>
      <c r="F722" s="2"/>
      <c r="J722" s="2"/>
    </row>
    <row r="723" spans="5:10" ht="18" customHeight="1" x14ac:dyDescent="0.25">
      <c r="E723" s="2"/>
      <c r="F723" s="2"/>
      <c r="J723" s="2"/>
    </row>
    <row r="724" spans="5:10" ht="18" customHeight="1" x14ac:dyDescent="0.25">
      <c r="E724" s="2"/>
      <c r="F724" s="2"/>
      <c r="J724" s="2"/>
    </row>
    <row r="725" spans="5:10" ht="18" customHeight="1" x14ac:dyDescent="0.25">
      <c r="E725" s="2"/>
      <c r="F725" s="2"/>
      <c r="J725" s="2"/>
    </row>
    <row r="726" spans="5:10" ht="18" customHeight="1" x14ac:dyDescent="0.25">
      <c r="E726" s="2"/>
      <c r="F726" s="2"/>
      <c r="J726" s="2"/>
    </row>
    <row r="727" spans="5:10" ht="18" customHeight="1" x14ac:dyDescent="0.25">
      <c r="E727" s="2"/>
      <c r="F727" s="2"/>
      <c r="J727" s="2"/>
    </row>
    <row r="728" spans="5:10" ht="18" customHeight="1" x14ac:dyDescent="0.25">
      <c r="E728" s="2"/>
      <c r="F728" s="2"/>
      <c r="J728" s="2"/>
    </row>
    <row r="729" spans="5:10" ht="18" customHeight="1" x14ac:dyDescent="0.25">
      <c r="E729" s="2"/>
      <c r="F729" s="2"/>
      <c r="J729" s="2"/>
    </row>
    <row r="730" spans="5:10" ht="18" customHeight="1" x14ac:dyDescent="0.25">
      <c r="E730" s="2"/>
      <c r="F730" s="2"/>
      <c r="J730" s="2"/>
    </row>
    <row r="731" spans="5:10" ht="18" customHeight="1" x14ac:dyDescent="0.25">
      <c r="E731" s="2"/>
      <c r="F731" s="2"/>
      <c r="J731" s="2"/>
    </row>
    <row r="732" spans="5:10" ht="18" customHeight="1" x14ac:dyDescent="0.25">
      <c r="E732" s="2"/>
      <c r="F732" s="2"/>
      <c r="J732" s="2"/>
    </row>
    <row r="733" spans="5:10" ht="18" customHeight="1" x14ac:dyDescent="0.25">
      <c r="E733" s="2"/>
      <c r="F733" s="2"/>
      <c r="J733" s="2"/>
    </row>
    <row r="734" spans="5:10" ht="18" customHeight="1" x14ac:dyDescent="0.25">
      <c r="E734" s="2"/>
      <c r="F734" s="2"/>
      <c r="J734" s="2"/>
    </row>
    <row r="735" spans="5:10" ht="18" customHeight="1" x14ac:dyDescent="0.25">
      <c r="E735" s="2"/>
      <c r="F735" s="2"/>
      <c r="J735" s="2"/>
    </row>
    <row r="736" spans="5:10" ht="18" customHeight="1" x14ac:dyDescent="0.25">
      <c r="E736" s="2"/>
      <c r="F736" s="2"/>
      <c r="J736" s="2"/>
    </row>
    <row r="737" spans="5:10" ht="18" customHeight="1" x14ac:dyDescent="0.25">
      <c r="E737" s="2"/>
      <c r="F737" s="2"/>
      <c r="J737" s="2"/>
    </row>
    <row r="738" spans="5:10" ht="18" customHeight="1" x14ac:dyDescent="0.25">
      <c r="E738" s="2"/>
      <c r="F738" s="2"/>
      <c r="J738" s="2"/>
    </row>
    <row r="739" spans="5:10" ht="18" customHeight="1" x14ac:dyDescent="0.25">
      <c r="E739" s="2"/>
      <c r="F739" s="2"/>
      <c r="J739" s="2"/>
    </row>
    <row r="740" spans="5:10" ht="18" customHeight="1" x14ac:dyDescent="0.25">
      <c r="E740" s="2"/>
      <c r="F740" s="2"/>
      <c r="J740" s="2"/>
    </row>
    <row r="741" spans="5:10" ht="18" customHeight="1" x14ac:dyDescent="0.25">
      <c r="E741" s="2"/>
      <c r="F741" s="2"/>
      <c r="J741" s="2"/>
    </row>
    <row r="742" spans="5:10" ht="18" customHeight="1" x14ac:dyDescent="0.25">
      <c r="E742" s="2"/>
      <c r="F742" s="2"/>
      <c r="J742" s="2"/>
    </row>
    <row r="743" spans="5:10" ht="18" customHeight="1" x14ac:dyDescent="0.25">
      <c r="E743" s="2"/>
      <c r="F743" s="2"/>
      <c r="J743" s="2"/>
    </row>
    <row r="744" spans="5:10" ht="18" customHeight="1" x14ac:dyDescent="0.25">
      <c r="E744" s="2"/>
      <c r="F744" s="2"/>
      <c r="J744" s="2"/>
    </row>
    <row r="745" spans="5:10" ht="18" customHeight="1" x14ac:dyDescent="0.25">
      <c r="E745" s="2"/>
      <c r="F745" s="2"/>
      <c r="J745" s="2"/>
    </row>
    <row r="746" spans="5:10" ht="18" customHeight="1" x14ac:dyDescent="0.25">
      <c r="E746" s="2"/>
      <c r="F746" s="2"/>
      <c r="J746" s="2"/>
    </row>
    <row r="747" spans="5:10" ht="18" customHeight="1" x14ac:dyDescent="0.25">
      <c r="E747" s="2"/>
      <c r="F747" s="2"/>
      <c r="J747" s="2"/>
    </row>
    <row r="748" spans="5:10" ht="18" customHeight="1" x14ac:dyDescent="0.25">
      <c r="E748" s="2"/>
      <c r="F748" s="2"/>
      <c r="J748" s="2"/>
    </row>
    <row r="749" spans="5:10" ht="18" customHeight="1" x14ac:dyDescent="0.25">
      <c r="E749" s="2"/>
      <c r="F749" s="2"/>
      <c r="J749" s="2"/>
    </row>
    <row r="750" spans="5:10" ht="18" customHeight="1" x14ac:dyDescent="0.25">
      <c r="E750" s="2"/>
      <c r="F750" s="2"/>
      <c r="J750" s="2"/>
    </row>
    <row r="751" spans="5:10" ht="18" customHeight="1" x14ac:dyDescent="0.25">
      <c r="E751" s="2"/>
      <c r="F751" s="2"/>
      <c r="J751" s="2"/>
    </row>
    <row r="752" spans="5:10" ht="18" customHeight="1" x14ac:dyDescent="0.25">
      <c r="E752" s="2"/>
      <c r="F752" s="2"/>
      <c r="J752" s="2"/>
    </row>
    <row r="753" spans="5:10" ht="18" customHeight="1" x14ac:dyDescent="0.25">
      <c r="E753" s="2"/>
      <c r="F753" s="2"/>
      <c r="J753" s="2"/>
    </row>
    <row r="754" spans="5:10" ht="18" customHeight="1" x14ac:dyDescent="0.25">
      <c r="E754" s="2"/>
      <c r="F754" s="2"/>
      <c r="J754" s="2"/>
    </row>
    <row r="755" spans="5:10" ht="18" customHeight="1" x14ac:dyDescent="0.25">
      <c r="E755" s="2"/>
      <c r="F755" s="2"/>
      <c r="J755" s="2"/>
    </row>
    <row r="756" spans="5:10" ht="18" customHeight="1" x14ac:dyDescent="0.25">
      <c r="E756" s="2"/>
      <c r="F756" s="2"/>
      <c r="J756" s="2"/>
    </row>
    <row r="757" spans="5:10" ht="18" customHeight="1" x14ac:dyDescent="0.25">
      <c r="E757" s="2"/>
      <c r="F757" s="2"/>
      <c r="J757" s="2"/>
    </row>
    <row r="758" spans="5:10" ht="18" customHeight="1" x14ac:dyDescent="0.25">
      <c r="E758" s="2"/>
      <c r="F758" s="2"/>
      <c r="J758" s="2"/>
    </row>
    <row r="759" spans="5:10" ht="18" customHeight="1" x14ac:dyDescent="0.25">
      <c r="E759" s="2"/>
      <c r="F759" s="2"/>
      <c r="J759" s="2"/>
    </row>
    <row r="760" spans="5:10" ht="18" customHeight="1" x14ac:dyDescent="0.25">
      <c r="E760" s="2"/>
      <c r="F760" s="2"/>
      <c r="J760" s="2"/>
    </row>
    <row r="761" spans="5:10" ht="18" customHeight="1" x14ac:dyDescent="0.25">
      <c r="E761" s="2"/>
      <c r="F761" s="2"/>
      <c r="J761" s="2"/>
    </row>
    <row r="762" spans="5:10" ht="18" customHeight="1" x14ac:dyDescent="0.25">
      <c r="E762" s="2"/>
      <c r="F762" s="2"/>
      <c r="J762" s="2"/>
    </row>
    <row r="763" spans="5:10" ht="18" customHeight="1" x14ac:dyDescent="0.25">
      <c r="E763" s="2"/>
      <c r="F763" s="2"/>
      <c r="J763" s="2"/>
    </row>
    <row r="764" spans="5:10" ht="18" customHeight="1" x14ac:dyDescent="0.25">
      <c r="E764" s="2"/>
      <c r="F764" s="2"/>
      <c r="J764" s="2"/>
    </row>
    <row r="765" spans="5:10" ht="18" customHeight="1" x14ac:dyDescent="0.25">
      <c r="E765" s="2"/>
      <c r="F765" s="2"/>
      <c r="J765" s="2"/>
    </row>
    <row r="766" spans="5:10" ht="18" customHeight="1" x14ac:dyDescent="0.25">
      <c r="E766" s="2"/>
      <c r="F766" s="2"/>
      <c r="J766" s="2"/>
    </row>
    <row r="767" spans="5:10" ht="18" customHeight="1" x14ac:dyDescent="0.25">
      <c r="E767" s="2"/>
      <c r="F767" s="2"/>
      <c r="J767" s="2"/>
    </row>
    <row r="768" spans="5:10" ht="18" customHeight="1" x14ac:dyDescent="0.25">
      <c r="E768" s="2"/>
      <c r="F768" s="2"/>
      <c r="J768" s="2"/>
    </row>
    <row r="769" spans="5:10" ht="18" customHeight="1" x14ac:dyDescent="0.25">
      <c r="E769" s="2"/>
      <c r="F769" s="2"/>
      <c r="J769" s="2"/>
    </row>
    <row r="770" spans="5:10" ht="18" customHeight="1" x14ac:dyDescent="0.25">
      <c r="E770" s="2"/>
      <c r="F770" s="2"/>
      <c r="J770" s="2"/>
    </row>
    <row r="771" spans="5:10" ht="18" customHeight="1" x14ac:dyDescent="0.25">
      <c r="E771" s="2"/>
      <c r="F771" s="2"/>
      <c r="J771" s="2"/>
    </row>
    <row r="772" spans="5:10" ht="18" customHeight="1" x14ac:dyDescent="0.25">
      <c r="E772" s="2"/>
      <c r="F772" s="2"/>
      <c r="J772" s="2"/>
    </row>
    <row r="773" spans="5:10" ht="18" customHeight="1" x14ac:dyDescent="0.25">
      <c r="E773" s="2"/>
      <c r="F773" s="2"/>
      <c r="J773" s="2"/>
    </row>
    <row r="774" spans="5:10" ht="18" customHeight="1" x14ac:dyDescent="0.25">
      <c r="E774" s="2"/>
      <c r="F774" s="2"/>
      <c r="J774" s="2"/>
    </row>
    <row r="775" spans="5:10" ht="18" customHeight="1" x14ac:dyDescent="0.25">
      <c r="E775" s="2"/>
      <c r="F775" s="2"/>
      <c r="J775" s="2"/>
    </row>
    <row r="776" spans="5:10" ht="18" customHeight="1" x14ac:dyDescent="0.25">
      <c r="E776" s="2"/>
      <c r="F776" s="2"/>
      <c r="J776" s="2"/>
    </row>
    <row r="777" spans="5:10" ht="18" customHeight="1" x14ac:dyDescent="0.25">
      <c r="E777" s="2"/>
      <c r="F777" s="2"/>
      <c r="J777" s="2"/>
    </row>
    <row r="778" spans="5:10" ht="18" customHeight="1" x14ac:dyDescent="0.25">
      <c r="E778" s="2"/>
      <c r="F778" s="2"/>
      <c r="J778" s="2"/>
    </row>
    <row r="779" spans="5:10" ht="18" customHeight="1" x14ac:dyDescent="0.25">
      <c r="E779" s="2"/>
      <c r="F779" s="2"/>
      <c r="J779" s="2"/>
    </row>
    <row r="780" spans="5:10" ht="18" customHeight="1" x14ac:dyDescent="0.25">
      <c r="E780" s="2"/>
      <c r="F780" s="2"/>
      <c r="J780" s="2"/>
    </row>
    <row r="781" spans="5:10" ht="18" customHeight="1" x14ac:dyDescent="0.25">
      <c r="E781" s="2"/>
      <c r="F781" s="2"/>
      <c r="J781" s="2"/>
    </row>
    <row r="782" spans="5:10" ht="18" customHeight="1" x14ac:dyDescent="0.25">
      <c r="E782" s="2"/>
      <c r="F782" s="2"/>
      <c r="J782" s="2"/>
    </row>
    <row r="783" spans="5:10" ht="18" customHeight="1" x14ac:dyDescent="0.25">
      <c r="E783" s="2"/>
      <c r="F783" s="2"/>
      <c r="J783" s="2"/>
    </row>
    <row r="784" spans="5:10" ht="18" customHeight="1" x14ac:dyDescent="0.25">
      <c r="E784" s="2"/>
      <c r="F784" s="2"/>
      <c r="J784" s="2"/>
    </row>
    <row r="785" spans="5:10" ht="18" customHeight="1" x14ac:dyDescent="0.25">
      <c r="E785" s="2"/>
      <c r="F785" s="2"/>
      <c r="J785" s="2"/>
    </row>
    <row r="786" spans="5:10" ht="18" customHeight="1" x14ac:dyDescent="0.25">
      <c r="E786" s="2"/>
      <c r="F786" s="2"/>
      <c r="J786" s="2"/>
    </row>
    <row r="787" spans="5:10" ht="18" customHeight="1" x14ac:dyDescent="0.25">
      <c r="E787" s="2"/>
      <c r="F787" s="2"/>
      <c r="J787" s="2"/>
    </row>
    <row r="788" spans="5:10" ht="18" customHeight="1" x14ac:dyDescent="0.25">
      <c r="E788" s="2"/>
      <c r="F788" s="2"/>
      <c r="J788" s="2"/>
    </row>
    <row r="789" spans="5:10" ht="18" customHeight="1" x14ac:dyDescent="0.25">
      <c r="E789" s="2"/>
      <c r="F789" s="2"/>
      <c r="J789" s="2"/>
    </row>
    <row r="790" spans="5:10" ht="18" customHeight="1" x14ac:dyDescent="0.25">
      <c r="E790" s="2"/>
      <c r="F790" s="2"/>
      <c r="J790" s="2"/>
    </row>
    <row r="791" spans="5:10" ht="18" customHeight="1" x14ac:dyDescent="0.25">
      <c r="E791" s="2"/>
      <c r="F791" s="2"/>
      <c r="J791" s="2"/>
    </row>
    <row r="792" spans="5:10" ht="18" customHeight="1" x14ac:dyDescent="0.25">
      <c r="E792" s="2"/>
      <c r="F792" s="2"/>
      <c r="J792" s="2"/>
    </row>
    <row r="793" spans="5:10" ht="18" customHeight="1" x14ac:dyDescent="0.25">
      <c r="E793" s="2"/>
      <c r="F793" s="2"/>
      <c r="J793" s="2"/>
    </row>
    <row r="794" spans="5:10" ht="18" customHeight="1" x14ac:dyDescent="0.25">
      <c r="E794" s="2"/>
      <c r="F794" s="2"/>
      <c r="J794" s="2"/>
    </row>
    <row r="795" spans="5:10" ht="18" customHeight="1" x14ac:dyDescent="0.25">
      <c r="E795" s="2"/>
      <c r="F795" s="2"/>
      <c r="J795" s="2"/>
    </row>
    <row r="796" spans="5:10" ht="18" customHeight="1" x14ac:dyDescent="0.25">
      <c r="E796" s="2"/>
      <c r="F796" s="2"/>
      <c r="J796" s="2"/>
    </row>
    <row r="797" spans="5:10" ht="18" customHeight="1" x14ac:dyDescent="0.25">
      <c r="E797" s="2"/>
      <c r="F797" s="2"/>
      <c r="J797" s="2"/>
    </row>
    <row r="798" spans="5:10" ht="18" customHeight="1" x14ac:dyDescent="0.25">
      <c r="E798" s="2"/>
      <c r="F798" s="2"/>
      <c r="J798" s="2"/>
    </row>
    <row r="799" spans="5:10" ht="18" customHeight="1" x14ac:dyDescent="0.25">
      <c r="E799" s="2"/>
      <c r="F799" s="2"/>
      <c r="J799" s="2"/>
    </row>
    <row r="800" spans="5:10" ht="18" customHeight="1" x14ac:dyDescent="0.25">
      <c r="E800" s="2"/>
      <c r="F800" s="2"/>
      <c r="J800" s="2"/>
    </row>
    <row r="801" spans="5:10" ht="18" customHeight="1" x14ac:dyDescent="0.25">
      <c r="E801" s="2"/>
      <c r="F801" s="2"/>
      <c r="J801" s="2"/>
    </row>
    <row r="802" spans="5:10" ht="18" customHeight="1" x14ac:dyDescent="0.25">
      <c r="E802" s="2"/>
      <c r="F802" s="2"/>
      <c r="J802" s="2"/>
    </row>
    <row r="803" spans="5:10" ht="18" customHeight="1" x14ac:dyDescent="0.25">
      <c r="E803" s="2"/>
      <c r="F803" s="2"/>
      <c r="J803" s="2"/>
    </row>
    <row r="804" spans="5:10" ht="18" customHeight="1" x14ac:dyDescent="0.25">
      <c r="E804" s="2"/>
      <c r="F804" s="2"/>
      <c r="J804" s="2"/>
    </row>
    <row r="805" spans="5:10" ht="18" customHeight="1" x14ac:dyDescent="0.25">
      <c r="E805" s="2"/>
      <c r="F805" s="2"/>
      <c r="J805" s="2"/>
    </row>
    <row r="806" spans="5:10" ht="18" customHeight="1" x14ac:dyDescent="0.25">
      <c r="E806" s="2"/>
      <c r="F806" s="2"/>
      <c r="J806" s="2"/>
    </row>
    <row r="807" spans="5:10" ht="18" customHeight="1" x14ac:dyDescent="0.25">
      <c r="E807" s="2"/>
      <c r="F807" s="2"/>
      <c r="J807" s="2"/>
    </row>
    <row r="808" spans="5:10" ht="18" customHeight="1" x14ac:dyDescent="0.25">
      <c r="E808" s="2"/>
      <c r="F808" s="2"/>
      <c r="J808" s="2"/>
    </row>
    <row r="809" spans="5:10" ht="18" customHeight="1" x14ac:dyDescent="0.25">
      <c r="E809" s="2"/>
      <c r="F809" s="2"/>
      <c r="J809" s="2"/>
    </row>
    <row r="810" spans="5:10" ht="18" customHeight="1" x14ac:dyDescent="0.25">
      <c r="E810" s="2"/>
      <c r="F810" s="2"/>
      <c r="J810" s="2"/>
    </row>
    <row r="811" spans="5:10" ht="18" customHeight="1" x14ac:dyDescent="0.25">
      <c r="E811" s="2"/>
      <c r="F811" s="2"/>
      <c r="J811" s="2"/>
    </row>
    <row r="812" spans="5:10" ht="18" customHeight="1" x14ac:dyDescent="0.25">
      <c r="E812" s="2"/>
      <c r="F812" s="2"/>
      <c r="J812" s="2"/>
    </row>
    <row r="813" spans="5:10" ht="18" customHeight="1" x14ac:dyDescent="0.25">
      <c r="E813" s="2"/>
      <c r="F813" s="2"/>
      <c r="J813" s="2"/>
    </row>
    <row r="814" spans="5:10" ht="18" customHeight="1" x14ac:dyDescent="0.25">
      <c r="E814" s="2"/>
      <c r="F814" s="2"/>
      <c r="J814" s="2"/>
    </row>
    <row r="815" spans="5:10" ht="18" customHeight="1" x14ac:dyDescent="0.25">
      <c r="E815" s="2"/>
      <c r="F815" s="2"/>
      <c r="J815" s="2"/>
    </row>
    <row r="816" spans="5:10" ht="18" customHeight="1" x14ac:dyDescent="0.25">
      <c r="E816" s="2"/>
      <c r="F816" s="2"/>
      <c r="J816" s="2"/>
    </row>
    <row r="817" spans="5:10" ht="18" customHeight="1" x14ac:dyDescent="0.25">
      <c r="E817" s="2"/>
      <c r="F817" s="2"/>
      <c r="J817" s="2"/>
    </row>
    <row r="818" spans="5:10" ht="18" customHeight="1" x14ac:dyDescent="0.25">
      <c r="E818" s="2"/>
      <c r="F818" s="2"/>
      <c r="J818" s="2"/>
    </row>
    <row r="819" spans="5:10" ht="18" customHeight="1" x14ac:dyDescent="0.25">
      <c r="E819" s="2"/>
      <c r="F819" s="2"/>
      <c r="J819" s="2"/>
    </row>
    <row r="820" spans="5:10" ht="18" customHeight="1" x14ac:dyDescent="0.25">
      <c r="E820" s="2"/>
      <c r="F820" s="2"/>
      <c r="J820" s="2"/>
    </row>
    <row r="821" spans="5:10" ht="18" customHeight="1" x14ac:dyDescent="0.25">
      <c r="E821" s="2"/>
      <c r="F821" s="2"/>
      <c r="J821" s="2"/>
    </row>
    <row r="822" spans="5:10" ht="18" customHeight="1" x14ac:dyDescent="0.25">
      <c r="E822" s="2"/>
      <c r="F822" s="2"/>
      <c r="J822" s="2"/>
    </row>
    <row r="823" spans="5:10" ht="18" customHeight="1" x14ac:dyDescent="0.25">
      <c r="E823" s="2"/>
      <c r="F823" s="2"/>
      <c r="J823" s="2"/>
    </row>
    <row r="824" spans="5:10" ht="18" customHeight="1" x14ac:dyDescent="0.25">
      <c r="E824" s="2"/>
      <c r="F824" s="2"/>
      <c r="J824" s="2"/>
    </row>
    <row r="825" spans="5:10" ht="18" customHeight="1" x14ac:dyDescent="0.25">
      <c r="E825" s="2"/>
      <c r="F825" s="2"/>
      <c r="J825" s="2"/>
    </row>
    <row r="826" spans="5:10" ht="18" customHeight="1" x14ac:dyDescent="0.25">
      <c r="E826" s="2"/>
      <c r="F826" s="2"/>
      <c r="J826" s="2"/>
    </row>
    <row r="827" spans="5:10" ht="18" customHeight="1" x14ac:dyDescent="0.25">
      <c r="E827" s="2"/>
      <c r="F827" s="2"/>
      <c r="J827" s="2"/>
    </row>
    <row r="828" spans="5:10" ht="18" customHeight="1" x14ac:dyDescent="0.25">
      <c r="E828" s="2"/>
      <c r="F828" s="2"/>
      <c r="J828" s="2"/>
    </row>
    <row r="829" spans="5:10" ht="18" customHeight="1" x14ac:dyDescent="0.25">
      <c r="E829" s="2"/>
      <c r="F829" s="2"/>
      <c r="J829" s="2"/>
    </row>
    <row r="830" spans="5:10" ht="18" customHeight="1" x14ac:dyDescent="0.25">
      <c r="E830" s="2"/>
      <c r="F830" s="2"/>
      <c r="J830" s="2"/>
    </row>
    <row r="831" spans="5:10" ht="18" customHeight="1" x14ac:dyDescent="0.25">
      <c r="E831" s="2"/>
      <c r="F831" s="2"/>
      <c r="J831" s="2"/>
    </row>
    <row r="832" spans="5:10" ht="18" customHeight="1" x14ac:dyDescent="0.25">
      <c r="E832" s="2"/>
      <c r="F832" s="2"/>
      <c r="J832" s="2"/>
    </row>
    <row r="833" spans="5:10" ht="18" customHeight="1" x14ac:dyDescent="0.25">
      <c r="E833" s="2"/>
      <c r="F833" s="2"/>
      <c r="J833" s="2"/>
    </row>
    <row r="834" spans="5:10" ht="18" customHeight="1" x14ac:dyDescent="0.25">
      <c r="E834" s="2"/>
      <c r="F834" s="2"/>
      <c r="J834" s="2"/>
    </row>
    <row r="835" spans="5:10" ht="18" customHeight="1" x14ac:dyDescent="0.25">
      <c r="E835" s="2"/>
      <c r="F835" s="2"/>
      <c r="J835" s="2"/>
    </row>
    <row r="836" spans="5:10" ht="18" customHeight="1" x14ac:dyDescent="0.25">
      <c r="E836" s="2"/>
      <c r="F836" s="2"/>
      <c r="J836" s="2"/>
    </row>
    <row r="837" spans="5:10" ht="18" customHeight="1" x14ac:dyDescent="0.25">
      <c r="E837" s="2"/>
      <c r="F837" s="2"/>
      <c r="J837" s="2"/>
    </row>
    <row r="838" spans="5:10" ht="18" customHeight="1" x14ac:dyDescent="0.25">
      <c r="E838" s="2"/>
      <c r="F838" s="2"/>
      <c r="J838" s="2"/>
    </row>
    <row r="839" spans="5:10" ht="18" customHeight="1" x14ac:dyDescent="0.25">
      <c r="E839" s="2"/>
      <c r="F839" s="2"/>
      <c r="J839" s="2"/>
    </row>
    <row r="840" spans="5:10" ht="18" customHeight="1" x14ac:dyDescent="0.25">
      <c r="E840" s="2"/>
      <c r="F840" s="2"/>
      <c r="J840" s="2"/>
    </row>
    <row r="841" spans="5:10" ht="18" customHeight="1" x14ac:dyDescent="0.25">
      <c r="E841" s="2"/>
      <c r="F841" s="2"/>
      <c r="J841" s="2"/>
    </row>
    <row r="842" spans="5:10" ht="18" customHeight="1" x14ac:dyDescent="0.25">
      <c r="E842" s="2"/>
      <c r="F842" s="2"/>
      <c r="J842" s="2"/>
    </row>
    <row r="843" spans="5:10" ht="18" customHeight="1" x14ac:dyDescent="0.25">
      <c r="E843" s="2"/>
      <c r="F843" s="2"/>
      <c r="J843" s="2"/>
    </row>
    <row r="844" spans="5:10" ht="18" customHeight="1" x14ac:dyDescent="0.25">
      <c r="E844" s="2"/>
      <c r="F844" s="2"/>
      <c r="J844" s="2"/>
    </row>
    <row r="845" spans="5:10" ht="18" customHeight="1" x14ac:dyDescent="0.25">
      <c r="E845" s="2"/>
      <c r="F845" s="2"/>
      <c r="J845" s="2"/>
    </row>
    <row r="846" spans="5:10" ht="18" customHeight="1" x14ac:dyDescent="0.25">
      <c r="E846" s="2"/>
      <c r="F846" s="2"/>
      <c r="J846" s="2"/>
    </row>
    <row r="847" spans="5:10" ht="18" customHeight="1" x14ac:dyDescent="0.25">
      <c r="E847" s="2"/>
      <c r="F847" s="2"/>
      <c r="J847" s="2"/>
    </row>
    <row r="848" spans="5:10" ht="18" customHeight="1" x14ac:dyDescent="0.25">
      <c r="E848" s="2"/>
      <c r="F848" s="2"/>
      <c r="J848" s="2"/>
    </row>
    <row r="849" spans="5:10" ht="18" customHeight="1" x14ac:dyDescent="0.25">
      <c r="E849" s="2"/>
      <c r="F849" s="2"/>
      <c r="J849" s="2"/>
    </row>
    <row r="850" spans="5:10" ht="18" customHeight="1" x14ac:dyDescent="0.25">
      <c r="E850" s="2"/>
      <c r="F850" s="2"/>
      <c r="J850" s="2"/>
    </row>
    <row r="851" spans="5:10" ht="18" customHeight="1" x14ac:dyDescent="0.25">
      <c r="E851" s="2"/>
      <c r="F851" s="2"/>
      <c r="J851" s="2"/>
    </row>
    <row r="852" spans="5:10" ht="18" customHeight="1" x14ac:dyDescent="0.25">
      <c r="E852" s="2"/>
      <c r="F852" s="2"/>
      <c r="J852" s="2"/>
    </row>
    <row r="853" spans="5:10" ht="18" customHeight="1" x14ac:dyDescent="0.25">
      <c r="E853" s="2"/>
      <c r="F853" s="2"/>
      <c r="J853" s="2"/>
    </row>
    <row r="854" spans="5:10" ht="18" customHeight="1" x14ac:dyDescent="0.25">
      <c r="E854" s="2"/>
      <c r="F854" s="2"/>
      <c r="J854" s="2"/>
    </row>
    <row r="855" spans="5:10" ht="18" customHeight="1" x14ac:dyDescent="0.25">
      <c r="E855" s="2"/>
      <c r="F855" s="2"/>
      <c r="J855" s="2"/>
    </row>
    <row r="856" spans="5:10" ht="18" customHeight="1" x14ac:dyDescent="0.25">
      <c r="E856" s="2"/>
      <c r="F856" s="2"/>
      <c r="J856" s="2"/>
    </row>
    <row r="857" spans="5:10" ht="18" customHeight="1" x14ac:dyDescent="0.25">
      <c r="E857" s="2"/>
      <c r="F857" s="2"/>
      <c r="J857" s="2"/>
    </row>
    <row r="858" spans="5:10" ht="18" customHeight="1" x14ac:dyDescent="0.25">
      <c r="E858" s="2"/>
      <c r="F858" s="2"/>
      <c r="J858" s="2"/>
    </row>
    <row r="859" spans="5:10" ht="18" customHeight="1" x14ac:dyDescent="0.25">
      <c r="E859" s="2"/>
      <c r="F859" s="2"/>
      <c r="J859" s="2"/>
    </row>
    <row r="860" spans="5:10" ht="18" customHeight="1" x14ac:dyDescent="0.25">
      <c r="E860" s="2"/>
      <c r="F860" s="2"/>
      <c r="J860" s="2"/>
    </row>
    <row r="861" spans="5:10" ht="18" customHeight="1" x14ac:dyDescent="0.25">
      <c r="E861" s="2"/>
      <c r="F861" s="2"/>
      <c r="J861" s="2"/>
    </row>
    <row r="862" spans="5:10" ht="18" customHeight="1" x14ac:dyDescent="0.25">
      <c r="E862" s="2"/>
      <c r="F862" s="2"/>
      <c r="J862" s="2"/>
    </row>
    <row r="863" spans="5:10" ht="18" customHeight="1" x14ac:dyDescent="0.25">
      <c r="E863" s="2"/>
      <c r="F863" s="2"/>
      <c r="J863" s="2"/>
    </row>
    <row r="864" spans="5:10" ht="18" customHeight="1" x14ac:dyDescent="0.25">
      <c r="E864" s="2"/>
      <c r="F864" s="2"/>
      <c r="J864" s="2"/>
    </row>
    <row r="865" spans="5:10" ht="18" customHeight="1" x14ac:dyDescent="0.25">
      <c r="E865" s="2"/>
      <c r="F865" s="2"/>
      <c r="J865" s="2"/>
    </row>
    <row r="866" spans="5:10" ht="18" customHeight="1" x14ac:dyDescent="0.25">
      <c r="E866" s="2"/>
      <c r="F866" s="2"/>
      <c r="J866" s="2"/>
    </row>
    <row r="867" spans="5:10" ht="18" customHeight="1" x14ac:dyDescent="0.25">
      <c r="E867" s="2"/>
      <c r="F867" s="2"/>
      <c r="J867" s="2"/>
    </row>
    <row r="868" spans="5:10" ht="18" customHeight="1" x14ac:dyDescent="0.25">
      <c r="E868" s="2"/>
      <c r="F868" s="2"/>
      <c r="J868" s="2"/>
    </row>
    <row r="869" spans="5:10" ht="18" customHeight="1" x14ac:dyDescent="0.25">
      <c r="E869" s="2"/>
      <c r="F869" s="2"/>
      <c r="J869" s="2"/>
    </row>
    <row r="870" spans="5:10" ht="18" customHeight="1" x14ac:dyDescent="0.25">
      <c r="E870" s="2"/>
      <c r="F870" s="2"/>
      <c r="J870" s="2"/>
    </row>
    <row r="871" spans="5:10" ht="18" customHeight="1" x14ac:dyDescent="0.25">
      <c r="E871" s="2"/>
      <c r="F871" s="2"/>
      <c r="J871" s="2"/>
    </row>
    <row r="872" spans="5:10" ht="18" customHeight="1" x14ac:dyDescent="0.25">
      <c r="E872" s="2"/>
      <c r="F872" s="2"/>
      <c r="J872" s="2"/>
    </row>
    <row r="873" spans="5:10" ht="18" customHeight="1" x14ac:dyDescent="0.25">
      <c r="E873" s="2"/>
      <c r="F873" s="2"/>
      <c r="J873" s="2"/>
    </row>
    <row r="874" spans="5:10" ht="18" customHeight="1" x14ac:dyDescent="0.25">
      <c r="E874" s="2"/>
      <c r="F874" s="2"/>
      <c r="J874" s="2"/>
    </row>
    <row r="875" spans="5:10" ht="18" customHeight="1" x14ac:dyDescent="0.25">
      <c r="E875" s="2"/>
      <c r="F875" s="2"/>
      <c r="J875" s="2"/>
    </row>
    <row r="876" spans="5:10" ht="18" customHeight="1" x14ac:dyDescent="0.25">
      <c r="E876" s="2"/>
      <c r="F876" s="2"/>
      <c r="J876" s="2"/>
    </row>
    <row r="877" spans="5:10" ht="18" customHeight="1" x14ac:dyDescent="0.25">
      <c r="E877" s="2"/>
      <c r="F877" s="2"/>
      <c r="J877" s="2"/>
    </row>
    <row r="878" spans="5:10" ht="18" customHeight="1" x14ac:dyDescent="0.25">
      <c r="E878" s="2"/>
      <c r="F878" s="2"/>
      <c r="J878" s="2"/>
    </row>
    <row r="879" spans="5:10" ht="18" customHeight="1" x14ac:dyDescent="0.25">
      <c r="E879" s="2"/>
      <c r="F879" s="2"/>
      <c r="J879" s="2"/>
    </row>
    <row r="880" spans="5:10" ht="18" customHeight="1" x14ac:dyDescent="0.25">
      <c r="E880" s="2"/>
      <c r="F880" s="2"/>
      <c r="J880" s="2"/>
    </row>
    <row r="881" spans="5:10" ht="18" customHeight="1" x14ac:dyDescent="0.25">
      <c r="E881" s="2"/>
      <c r="F881" s="2"/>
      <c r="J881" s="2"/>
    </row>
    <row r="882" spans="5:10" ht="18" customHeight="1" x14ac:dyDescent="0.25">
      <c r="E882" s="2"/>
      <c r="F882" s="2"/>
      <c r="J882" s="2"/>
    </row>
    <row r="883" spans="5:10" ht="18" customHeight="1" x14ac:dyDescent="0.25">
      <c r="E883" s="2"/>
      <c r="F883" s="2"/>
      <c r="J883" s="2"/>
    </row>
    <row r="884" spans="5:10" ht="18" customHeight="1" x14ac:dyDescent="0.25">
      <c r="E884" s="2"/>
      <c r="F884" s="2"/>
      <c r="J884" s="2"/>
    </row>
    <row r="885" spans="5:10" ht="18" customHeight="1" x14ac:dyDescent="0.25">
      <c r="E885" s="2"/>
      <c r="F885" s="2"/>
      <c r="J885" s="2"/>
    </row>
    <row r="886" spans="5:10" ht="18" customHeight="1" x14ac:dyDescent="0.25">
      <c r="E886" s="2"/>
      <c r="F886" s="2"/>
      <c r="J886" s="2"/>
    </row>
    <row r="887" spans="5:10" ht="18" customHeight="1" x14ac:dyDescent="0.25">
      <c r="E887" s="2"/>
      <c r="F887" s="2"/>
      <c r="J887" s="2"/>
    </row>
    <row r="888" spans="5:10" ht="18" customHeight="1" x14ac:dyDescent="0.25">
      <c r="E888" s="2"/>
      <c r="F888" s="2"/>
      <c r="J888" s="2"/>
    </row>
    <row r="889" spans="5:10" ht="18" customHeight="1" x14ac:dyDescent="0.25">
      <c r="E889" s="2"/>
      <c r="F889" s="2"/>
      <c r="J889" s="2"/>
    </row>
    <row r="890" spans="5:10" ht="18" customHeight="1" x14ac:dyDescent="0.25">
      <c r="E890" s="2"/>
      <c r="F890" s="2"/>
      <c r="J890" s="2"/>
    </row>
    <row r="891" spans="5:10" ht="18" customHeight="1" x14ac:dyDescent="0.25">
      <c r="E891" s="2"/>
      <c r="F891" s="2"/>
      <c r="J891" s="2"/>
    </row>
    <row r="892" spans="5:10" ht="18" customHeight="1" x14ac:dyDescent="0.25">
      <c r="E892" s="2"/>
      <c r="F892" s="2"/>
      <c r="J892" s="2"/>
    </row>
    <row r="893" spans="5:10" ht="18" customHeight="1" x14ac:dyDescent="0.25">
      <c r="E893" s="2"/>
      <c r="F893" s="2"/>
      <c r="J893" s="2"/>
    </row>
    <row r="894" spans="5:10" ht="18" customHeight="1" x14ac:dyDescent="0.25">
      <c r="E894" s="2"/>
      <c r="F894" s="2"/>
      <c r="J894" s="2"/>
    </row>
    <row r="895" spans="5:10" ht="18" customHeight="1" x14ac:dyDescent="0.25">
      <c r="E895" s="2"/>
      <c r="F895" s="2"/>
      <c r="J895" s="2"/>
    </row>
    <row r="896" spans="5:10" ht="18" customHeight="1" x14ac:dyDescent="0.25">
      <c r="E896" s="2"/>
      <c r="F896" s="2"/>
      <c r="J896" s="2"/>
    </row>
    <row r="897" spans="5:10" ht="18" customHeight="1" x14ac:dyDescent="0.25">
      <c r="E897" s="2"/>
      <c r="F897" s="2"/>
      <c r="J897" s="2"/>
    </row>
    <row r="898" spans="5:10" ht="18" customHeight="1" x14ac:dyDescent="0.25">
      <c r="E898" s="2"/>
      <c r="F898" s="2"/>
      <c r="J898" s="2"/>
    </row>
    <row r="899" spans="5:10" ht="18" customHeight="1" x14ac:dyDescent="0.25">
      <c r="E899" s="2"/>
      <c r="F899" s="2"/>
      <c r="J899" s="2"/>
    </row>
    <row r="900" spans="5:10" ht="18" customHeight="1" x14ac:dyDescent="0.25">
      <c r="E900" s="2"/>
      <c r="F900" s="2"/>
      <c r="J900" s="2"/>
    </row>
    <row r="901" spans="5:10" ht="18" customHeight="1" x14ac:dyDescent="0.25">
      <c r="E901" s="2"/>
      <c r="F901" s="2"/>
      <c r="J901" s="2"/>
    </row>
    <row r="902" spans="5:10" ht="18" customHeight="1" x14ac:dyDescent="0.25">
      <c r="E902" s="2"/>
      <c r="F902" s="2"/>
      <c r="J902" s="2"/>
    </row>
    <row r="903" spans="5:10" ht="18" customHeight="1" x14ac:dyDescent="0.25">
      <c r="E903" s="2"/>
      <c r="F903" s="2"/>
      <c r="J903" s="2"/>
    </row>
    <row r="904" spans="5:10" ht="18" customHeight="1" x14ac:dyDescent="0.25">
      <c r="E904" s="2"/>
      <c r="F904" s="2"/>
      <c r="J904" s="2"/>
    </row>
    <row r="905" spans="5:10" ht="18" customHeight="1" x14ac:dyDescent="0.25">
      <c r="E905" s="2"/>
      <c r="F905" s="2"/>
      <c r="J905" s="2"/>
    </row>
    <row r="906" spans="5:10" ht="18" customHeight="1" x14ac:dyDescent="0.25">
      <c r="E906" s="2"/>
      <c r="F906" s="2"/>
      <c r="J906" s="2"/>
    </row>
    <row r="907" spans="5:10" ht="18" customHeight="1" x14ac:dyDescent="0.25">
      <c r="E907" s="2"/>
      <c r="F907" s="2"/>
      <c r="J907" s="2"/>
    </row>
    <row r="908" spans="5:10" ht="18" customHeight="1" x14ac:dyDescent="0.25">
      <c r="E908" s="2"/>
      <c r="F908" s="2"/>
      <c r="J908" s="2"/>
    </row>
    <row r="909" spans="5:10" ht="18" customHeight="1" x14ac:dyDescent="0.25">
      <c r="E909" s="2"/>
      <c r="F909" s="2"/>
      <c r="J909" s="2"/>
    </row>
    <row r="910" spans="5:10" ht="18" customHeight="1" x14ac:dyDescent="0.25">
      <c r="E910" s="2"/>
      <c r="F910" s="2"/>
      <c r="J910" s="2"/>
    </row>
    <row r="911" spans="5:10" ht="18" customHeight="1" x14ac:dyDescent="0.25">
      <c r="E911" s="2"/>
      <c r="F911" s="2"/>
      <c r="J911" s="2"/>
    </row>
    <row r="912" spans="5:10" ht="18" customHeight="1" x14ac:dyDescent="0.25">
      <c r="E912" s="2"/>
      <c r="F912" s="2"/>
      <c r="J912" s="2"/>
    </row>
    <row r="913" spans="5:10" ht="18" customHeight="1" x14ac:dyDescent="0.25">
      <c r="E913" s="2"/>
      <c r="F913" s="2"/>
      <c r="J913" s="2"/>
    </row>
    <row r="914" spans="5:10" ht="18" customHeight="1" x14ac:dyDescent="0.25">
      <c r="E914" s="2"/>
      <c r="F914" s="2"/>
      <c r="J914" s="2"/>
    </row>
    <row r="915" spans="5:10" ht="18" customHeight="1" x14ac:dyDescent="0.25">
      <c r="E915" s="2"/>
      <c r="F915" s="2"/>
      <c r="J915" s="2"/>
    </row>
    <row r="916" spans="5:10" ht="18" customHeight="1" x14ac:dyDescent="0.25">
      <c r="E916" s="2"/>
      <c r="F916" s="2"/>
      <c r="J916" s="2"/>
    </row>
    <row r="917" spans="5:10" ht="18" customHeight="1" x14ac:dyDescent="0.25">
      <c r="E917" s="2"/>
      <c r="F917" s="2"/>
      <c r="J917" s="2"/>
    </row>
    <row r="918" spans="5:10" ht="18" customHeight="1" x14ac:dyDescent="0.25">
      <c r="E918" s="2"/>
      <c r="F918" s="2"/>
      <c r="J918" s="2"/>
    </row>
    <row r="919" spans="5:10" ht="18" customHeight="1" x14ac:dyDescent="0.25">
      <c r="E919" s="2"/>
      <c r="F919" s="2"/>
      <c r="J919" s="2"/>
    </row>
    <row r="920" spans="5:10" ht="18" customHeight="1" x14ac:dyDescent="0.25">
      <c r="E920" s="2"/>
      <c r="F920" s="2"/>
      <c r="J920" s="2"/>
    </row>
    <row r="921" spans="5:10" ht="18" customHeight="1" x14ac:dyDescent="0.25">
      <c r="E921" s="2"/>
      <c r="F921" s="2"/>
      <c r="J921" s="2"/>
    </row>
    <row r="922" spans="5:10" ht="18" customHeight="1" x14ac:dyDescent="0.25">
      <c r="E922" s="2"/>
      <c r="F922" s="2"/>
      <c r="J922" s="2"/>
    </row>
    <row r="923" spans="5:10" ht="18" customHeight="1" x14ac:dyDescent="0.25">
      <c r="E923" s="2"/>
      <c r="F923" s="2"/>
      <c r="J923" s="2"/>
    </row>
    <row r="924" spans="5:10" ht="18" customHeight="1" x14ac:dyDescent="0.25">
      <c r="E924" s="2"/>
      <c r="F924" s="2"/>
      <c r="J924" s="2"/>
    </row>
    <row r="925" spans="5:10" ht="18" customHeight="1" x14ac:dyDescent="0.25">
      <c r="E925" s="2"/>
      <c r="F925" s="2"/>
      <c r="J925" s="2"/>
    </row>
    <row r="926" spans="5:10" ht="18" customHeight="1" x14ac:dyDescent="0.25">
      <c r="E926" s="2"/>
      <c r="F926" s="2"/>
      <c r="J926" s="2"/>
    </row>
    <row r="927" spans="5:10" ht="18" customHeight="1" x14ac:dyDescent="0.25">
      <c r="E927" s="2"/>
      <c r="F927" s="2"/>
      <c r="J927" s="2"/>
    </row>
    <row r="928" spans="5:10" ht="18" customHeight="1" x14ac:dyDescent="0.25">
      <c r="E928" s="2"/>
      <c r="F928" s="2"/>
      <c r="J928" s="2"/>
    </row>
    <row r="929" spans="5:10" ht="18" customHeight="1" x14ac:dyDescent="0.25">
      <c r="E929" s="2"/>
      <c r="F929" s="2"/>
      <c r="J929" s="2"/>
    </row>
    <row r="930" spans="5:10" ht="18" customHeight="1" x14ac:dyDescent="0.25">
      <c r="E930" s="2"/>
      <c r="F930" s="2"/>
      <c r="J930" s="2"/>
    </row>
    <row r="931" spans="5:10" ht="18" customHeight="1" x14ac:dyDescent="0.25">
      <c r="E931" s="2"/>
      <c r="F931" s="2"/>
      <c r="J931" s="2"/>
    </row>
    <row r="932" spans="5:10" ht="18" customHeight="1" x14ac:dyDescent="0.25">
      <c r="E932" s="2"/>
      <c r="F932" s="2"/>
      <c r="J932" s="2"/>
    </row>
    <row r="933" spans="5:10" ht="18" customHeight="1" x14ac:dyDescent="0.25">
      <c r="E933" s="2"/>
      <c r="F933" s="2"/>
      <c r="J933" s="2"/>
    </row>
    <row r="934" spans="5:10" ht="18" customHeight="1" x14ac:dyDescent="0.25">
      <c r="E934" s="2"/>
      <c r="F934" s="2"/>
      <c r="J934" s="2"/>
    </row>
    <row r="935" spans="5:10" ht="18" customHeight="1" x14ac:dyDescent="0.25">
      <c r="E935" s="2"/>
      <c r="F935" s="2"/>
      <c r="J935" s="2"/>
    </row>
    <row r="936" spans="5:10" ht="18" customHeight="1" x14ac:dyDescent="0.25">
      <c r="E936" s="2"/>
      <c r="F936" s="2"/>
      <c r="J936" s="2"/>
    </row>
    <row r="937" spans="5:10" ht="18" customHeight="1" x14ac:dyDescent="0.25">
      <c r="E937" s="2"/>
      <c r="F937" s="2"/>
      <c r="J937" s="2"/>
    </row>
    <row r="938" spans="5:10" ht="18" customHeight="1" x14ac:dyDescent="0.25">
      <c r="E938" s="2"/>
      <c r="F938" s="2"/>
      <c r="J938" s="2"/>
    </row>
    <row r="939" spans="5:10" ht="18" customHeight="1" x14ac:dyDescent="0.25">
      <c r="E939" s="2"/>
      <c r="F939" s="2"/>
      <c r="J939" s="2"/>
    </row>
    <row r="940" spans="5:10" ht="18" customHeight="1" x14ac:dyDescent="0.25">
      <c r="E940" s="2"/>
      <c r="F940" s="2"/>
      <c r="J940" s="2"/>
    </row>
    <row r="941" spans="5:10" ht="18" customHeight="1" x14ac:dyDescent="0.25">
      <c r="E941" s="2"/>
      <c r="F941" s="2"/>
      <c r="J941" s="2"/>
    </row>
    <row r="942" spans="5:10" ht="18" customHeight="1" x14ac:dyDescent="0.25">
      <c r="E942" s="2"/>
      <c r="F942" s="2"/>
      <c r="J942" s="2"/>
    </row>
    <row r="943" spans="5:10" ht="18" customHeight="1" x14ac:dyDescent="0.25">
      <c r="E943" s="2"/>
      <c r="F943" s="2"/>
      <c r="J943" s="2"/>
    </row>
    <row r="944" spans="5:10" ht="18" customHeight="1" x14ac:dyDescent="0.25">
      <c r="E944" s="2"/>
      <c r="F944" s="2"/>
      <c r="J944" s="2"/>
    </row>
    <row r="945" spans="5:10" ht="18" customHeight="1" x14ac:dyDescent="0.25">
      <c r="E945" s="2"/>
      <c r="F945" s="2"/>
      <c r="J945" s="2"/>
    </row>
    <row r="946" spans="5:10" ht="18" customHeight="1" x14ac:dyDescent="0.25">
      <c r="E946" s="2"/>
      <c r="F946" s="2"/>
      <c r="J946" s="2"/>
    </row>
    <row r="947" spans="5:10" ht="18" customHeight="1" x14ac:dyDescent="0.25">
      <c r="E947" s="2"/>
      <c r="F947" s="2"/>
      <c r="J947" s="2"/>
    </row>
    <row r="948" spans="5:10" ht="18" customHeight="1" x14ac:dyDescent="0.25">
      <c r="E948" s="2"/>
      <c r="F948" s="2"/>
      <c r="J948" s="2"/>
    </row>
    <row r="949" spans="5:10" ht="18" customHeight="1" x14ac:dyDescent="0.25">
      <c r="E949" s="2"/>
      <c r="F949" s="2"/>
      <c r="J949" s="2"/>
    </row>
    <row r="950" spans="5:10" ht="18" customHeight="1" x14ac:dyDescent="0.25">
      <c r="E950" s="2"/>
      <c r="F950" s="2"/>
      <c r="J950" s="2"/>
    </row>
    <row r="951" spans="5:10" ht="18" customHeight="1" x14ac:dyDescent="0.25">
      <c r="E951" s="2"/>
      <c r="F951" s="2"/>
      <c r="J951" s="2"/>
    </row>
    <row r="952" spans="5:10" ht="18" customHeight="1" x14ac:dyDescent="0.25">
      <c r="E952" s="2"/>
      <c r="F952" s="2"/>
      <c r="J952" s="2"/>
    </row>
    <row r="953" spans="5:10" ht="18" customHeight="1" x14ac:dyDescent="0.25">
      <c r="E953" s="2"/>
      <c r="F953" s="2"/>
      <c r="J953" s="2"/>
    </row>
    <row r="954" spans="5:10" ht="18" customHeight="1" x14ac:dyDescent="0.25">
      <c r="E954" s="2"/>
      <c r="F954" s="2"/>
      <c r="J954" s="2"/>
    </row>
    <row r="955" spans="5:10" ht="18" customHeight="1" x14ac:dyDescent="0.25">
      <c r="E955" s="2"/>
      <c r="F955" s="2"/>
      <c r="J955" s="2"/>
    </row>
    <row r="956" spans="5:10" ht="18" customHeight="1" x14ac:dyDescent="0.25">
      <c r="E956" s="2"/>
      <c r="F956" s="2"/>
      <c r="J956" s="2"/>
    </row>
    <row r="957" spans="5:10" ht="18" customHeight="1" x14ac:dyDescent="0.25">
      <c r="E957" s="2"/>
      <c r="F957" s="2"/>
      <c r="J957" s="2"/>
    </row>
    <row r="958" spans="5:10" ht="18" customHeight="1" x14ac:dyDescent="0.25">
      <c r="E958" s="2"/>
      <c r="F958" s="2"/>
      <c r="J958" s="2"/>
    </row>
    <row r="959" spans="5:10" ht="18" customHeight="1" x14ac:dyDescent="0.25">
      <c r="E959" s="2"/>
      <c r="F959" s="2"/>
      <c r="J959" s="2"/>
    </row>
    <row r="960" spans="5:10" ht="18" customHeight="1" x14ac:dyDescent="0.25">
      <c r="E960" s="2"/>
      <c r="F960" s="2"/>
      <c r="J960" s="2"/>
    </row>
    <row r="961" spans="5:10" ht="18" customHeight="1" x14ac:dyDescent="0.25">
      <c r="E961" s="2"/>
      <c r="F961" s="2"/>
      <c r="J961" s="2"/>
    </row>
    <row r="962" spans="5:10" ht="18" customHeight="1" x14ac:dyDescent="0.25">
      <c r="E962" s="2"/>
      <c r="F962" s="2"/>
      <c r="J962" s="2"/>
    </row>
    <row r="963" spans="5:10" ht="18" customHeight="1" x14ac:dyDescent="0.25">
      <c r="E963" s="2"/>
      <c r="F963" s="2"/>
      <c r="J963" s="2"/>
    </row>
    <row r="964" spans="5:10" ht="18" customHeight="1" x14ac:dyDescent="0.25">
      <c r="E964" s="2"/>
      <c r="F964" s="2"/>
      <c r="J964" s="2"/>
    </row>
    <row r="965" spans="5:10" ht="18" customHeight="1" x14ac:dyDescent="0.25">
      <c r="E965" s="2"/>
      <c r="F965" s="2"/>
      <c r="J965" s="2"/>
    </row>
    <row r="966" spans="5:10" ht="18" customHeight="1" x14ac:dyDescent="0.25">
      <c r="E966" s="2"/>
      <c r="F966" s="2"/>
      <c r="J966" s="2"/>
    </row>
    <row r="967" spans="5:10" ht="18" customHeight="1" x14ac:dyDescent="0.25">
      <c r="E967" s="2"/>
      <c r="F967" s="2"/>
      <c r="J967" s="2"/>
    </row>
    <row r="968" spans="5:10" ht="18" customHeight="1" x14ac:dyDescent="0.25">
      <c r="E968" s="2"/>
      <c r="F968" s="2"/>
      <c r="J968" s="2"/>
    </row>
    <row r="969" spans="5:10" ht="18" customHeight="1" x14ac:dyDescent="0.25">
      <c r="E969" s="2"/>
      <c r="F969" s="2"/>
      <c r="J969" s="2"/>
    </row>
    <row r="970" spans="5:10" ht="18" customHeight="1" x14ac:dyDescent="0.25">
      <c r="E970" s="2"/>
      <c r="F970" s="2"/>
      <c r="J970" s="2"/>
    </row>
    <row r="971" spans="5:10" ht="18" customHeight="1" x14ac:dyDescent="0.25">
      <c r="E971" s="2"/>
      <c r="F971" s="2"/>
      <c r="J971" s="2"/>
    </row>
    <row r="972" spans="5:10" ht="18" customHeight="1" x14ac:dyDescent="0.25">
      <c r="E972" s="2"/>
      <c r="F972" s="2"/>
      <c r="J972" s="2"/>
    </row>
    <row r="973" spans="5:10" ht="18" customHeight="1" x14ac:dyDescent="0.25">
      <c r="E973" s="2"/>
      <c r="F973" s="2"/>
      <c r="J973" s="2"/>
    </row>
    <row r="974" spans="5:10" ht="18" customHeight="1" x14ac:dyDescent="0.25">
      <c r="E974" s="2"/>
      <c r="F974" s="2"/>
      <c r="J974" s="2"/>
    </row>
    <row r="975" spans="5:10" ht="18" customHeight="1" x14ac:dyDescent="0.25">
      <c r="E975" s="2"/>
      <c r="F975" s="2"/>
      <c r="J975" s="2"/>
    </row>
    <row r="976" spans="5:10" ht="18" customHeight="1" x14ac:dyDescent="0.25">
      <c r="E976" s="2"/>
      <c r="F976" s="2"/>
      <c r="J976" s="2"/>
    </row>
    <row r="977" spans="5:10" ht="18" customHeight="1" x14ac:dyDescent="0.25">
      <c r="E977" s="2"/>
      <c r="F977" s="2"/>
      <c r="J977" s="2"/>
    </row>
    <row r="978" spans="5:10" ht="18" customHeight="1" x14ac:dyDescent="0.25">
      <c r="E978" s="2"/>
      <c r="F978" s="2"/>
      <c r="J978" s="2"/>
    </row>
    <row r="979" spans="5:10" ht="18" customHeight="1" x14ac:dyDescent="0.25">
      <c r="E979" s="2"/>
      <c r="F979" s="2"/>
      <c r="J979" s="2"/>
    </row>
    <row r="980" spans="5:10" ht="18" customHeight="1" x14ac:dyDescent="0.25">
      <c r="E980" s="2"/>
      <c r="F980" s="2"/>
      <c r="J980" s="2"/>
    </row>
    <row r="981" spans="5:10" ht="18" customHeight="1" x14ac:dyDescent="0.25">
      <c r="E981" s="2"/>
      <c r="F981" s="2"/>
      <c r="J981" s="2"/>
    </row>
    <row r="982" spans="5:10" ht="18" customHeight="1" x14ac:dyDescent="0.25">
      <c r="E982" s="2"/>
      <c r="F982" s="2"/>
      <c r="J982" s="2"/>
    </row>
    <row r="983" spans="5:10" ht="18" customHeight="1" x14ac:dyDescent="0.25">
      <c r="E983" s="2"/>
      <c r="F983" s="2"/>
      <c r="J983" s="2"/>
    </row>
    <row r="984" spans="5:10" ht="18" customHeight="1" x14ac:dyDescent="0.25">
      <c r="E984" s="2"/>
      <c r="F984" s="2"/>
      <c r="J984" s="2"/>
    </row>
    <row r="985" spans="5:10" ht="18" customHeight="1" x14ac:dyDescent="0.25">
      <c r="E985" s="2"/>
      <c r="F985" s="2"/>
      <c r="J985" s="2"/>
    </row>
    <row r="986" spans="5:10" ht="18" customHeight="1" x14ac:dyDescent="0.25">
      <c r="E986" s="2"/>
      <c r="F986" s="2"/>
      <c r="J986" s="2"/>
    </row>
    <row r="987" spans="5:10" ht="18" customHeight="1" x14ac:dyDescent="0.25">
      <c r="E987" s="2"/>
      <c r="F987" s="2"/>
      <c r="J987" s="2"/>
    </row>
    <row r="988" spans="5:10" ht="18" customHeight="1" x14ac:dyDescent="0.25">
      <c r="E988" s="2"/>
      <c r="F988" s="2"/>
      <c r="J988" s="2"/>
    </row>
    <row r="989" spans="5:10" ht="18" customHeight="1" x14ac:dyDescent="0.25">
      <c r="E989" s="2"/>
      <c r="F989" s="2"/>
      <c r="J989" s="2"/>
    </row>
    <row r="990" spans="5:10" ht="18" customHeight="1" x14ac:dyDescent="0.25">
      <c r="E990" s="2"/>
      <c r="F990" s="2"/>
      <c r="J990" s="2"/>
    </row>
    <row r="991" spans="5:10" ht="18" customHeight="1" x14ac:dyDescent="0.25">
      <c r="E991" s="2"/>
      <c r="F991" s="2"/>
      <c r="J991" s="2"/>
    </row>
    <row r="992" spans="5:10" ht="18" customHeight="1" x14ac:dyDescent="0.25">
      <c r="E992" s="2"/>
      <c r="F992" s="2"/>
      <c r="J992" s="2"/>
    </row>
    <row r="993" spans="5:10" ht="18" customHeight="1" x14ac:dyDescent="0.25">
      <c r="E993" s="2"/>
      <c r="F993" s="2"/>
      <c r="J993" s="2"/>
    </row>
    <row r="994" spans="5:10" ht="18" customHeight="1" x14ac:dyDescent="0.25">
      <c r="E994" s="2"/>
      <c r="F994" s="2"/>
      <c r="J994" s="2"/>
    </row>
    <row r="995" spans="5:10" ht="18" customHeight="1" x14ac:dyDescent="0.25">
      <c r="E995" s="2"/>
      <c r="F995" s="2"/>
      <c r="J995" s="2"/>
    </row>
    <row r="996" spans="5:10" ht="18" customHeight="1" x14ac:dyDescent="0.25">
      <c r="E996" s="2"/>
      <c r="F996" s="2"/>
      <c r="J996" s="2"/>
    </row>
    <row r="997" spans="5:10" ht="18" customHeight="1" x14ac:dyDescent="0.25">
      <c r="E997" s="2"/>
      <c r="F997" s="2"/>
      <c r="J997" s="2"/>
    </row>
    <row r="998" spans="5:10" ht="18" customHeight="1" x14ac:dyDescent="0.25">
      <c r="E998" s="2"/>
      <c r="F998" s="2"/>
      <c r="J998" s="2"/>
    </row>
    <row r="999" spans="5:10" ht="18" customHeight="1" x14ac:dyDescent="0.25">
      <c r="E999" s="2"/>
      <c r="F999" s="2"/>
      <c r="J999" s="2"/>
    </row>
    <row r="1000" spans="5:10" ht="18" customHeight="1" x14ac:dyDescent="0.25">
      <c r="E1000" s="2"/>
      <c r="F1000" s="2"/>
      <c r="J1000" s="2"/>
    </row>
  </sheetData>
  <mergeCells count="20">
    <mergeCell ref="A67:B67"/>
    <mergeCell ref="A79:B79"/>
    <mergeCell ref="A51:C51"/>
    <mergeCell ref="A49:C49"/>
    <mergeCell ref="B92:C92"/>
    <mergeCell ref="A56:C56"/>
    <mergeCell ref="A66:B66"/>
    <mergeCell ref="A69:C69"/>
    <mergeCell ref="A71:D71"/>
    <mergeCell ref="A45:C45"/>
    <mergeCell ref="A36:C36"/>
    <mergeCell ref="A33:B33"/>
    <mergeCell ref="A34:B34"/>
    <mergeCell ref="A38:C38"/>
    <mergeCell ref="A40:C40"/>
    <mergeCell ref="A1:D1"/>
    <mergeCell ref="A5:C5"/>
    <mergeCell ref="A2:D2"/>
    <mergeCell ref="A3:D3"/>
    <mergeCell ref="A43:B43"/>
  </mergeCells>
  <pageMargins left="0.7" right="0.7" top="0.75" bottom="0.75" header="0" footer="0"/>
  <pageSetup orientation="portrait"/>
  <headerFooter>
    <oddFooter>&amp;LBBBBBB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Z1000"/>
  <sheetViews>
    <sheetView workbookViewId="0">
      <selection sqref="A1:D1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72.7109375" customWidth="1"/>
    <col min="4" max="4" width="19" customWidth="1"/>
    <col min="5" max="5" width="11.5703125" customWidth="1"/>
    <col min="6" max="6" width="15.5703125" customWidth="1"/>
    <col min="7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485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x14ac:dyDescent="0.25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5">
      <c r="A5" s="611" t="s">
        <v>486</v>
      </c>
      <c r="B5" s="610"/>
      <c r="C5" s="612"/>
      <c r="D5" s="6">
        <v>4783.93</v>
      </c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5">
      <c r="A6" s="5"/>
      <c r="B6" s="7"/>
      <c r="C6" s="2"/>
      <c r="D6" s="8"/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25">
      <c r="A7" s="9" t="s">
        <v>6</v>
      </c>
      <c r="B7" s="7"/>
      <c r="C7" s="10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x14ac:dyDescent="0.25">
      <c r="A8" s="11"/>
      <c r="B8" s="2"/>
      <c r="C8" s="2"/>
      <c r="D8" s="8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9" t="s">
        <v>492</v>
      </c>
      <c r="B9" s="9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x14ac:dyDescent="0.25">
      <c r="A10" s="12">
        <v>43172</v>
      </c>
      <c r="B10" s="13" t="s">
        <v>9</v>
      </c>
      <c r="C10" s="17" t="s">
        <v>493</v>
      </c>
      <c r="D10" s="18">
        <v>190</v>
      </c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12">
        <v>43172</v>
      </c>
      <c r="B11" s="13" t="s">
        <v>9</v>
      </c>
      <c r="C11" s="17" t="s">
        <v>494</v>
      </c>
      <c r="D11" s="18">
        <v>150</v>
      </c>
      <c r="E11" s="2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12">
        <v>43172</v>
      </c>
      <c r="B12" s="13" t="s">
        <v>9</v>
      </c>
      <c r="C12" s="17" t="s">
        <v>495</v>
      </c>
      <c r="D12" s="18">
        <v>190</v>
      </c>
      <c r="E12" s="2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12">
        <v>43174</v>
      </c>
      <c r="B13" s="13" t="s">
        <v>18</v>
      </c>
      <c r="C13" s="17" t="s">
        <v>496</v>
      </c>
      <c r="D13" s="18">
        <v>159.75</v>
      </c>
      <c r="E13" s="2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12">
        <v>43178</v>
      </c>
      <c r="B14" s="13" t="s">
        <v>18</v>
      </c>
      <c r="C14" s="17" t="s">
        <v>497</v>
      </c>
      <c r="D14" s="18">
        <v>93.1</v>
      </c>
      <c r="E14" s="2"/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5">
      <c r="A15" s="12"/>
      <c r="B15" s="13"/>
      <c r="C15" s="17"/>
      <c r="D15" s="18"/>
      <c r="E15" s="2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606" t="s">
        <v>14</v>
      </c>
      <c r="B16" s="607"/>
      <c r="C16" s="608"/>
      <c r="D16" s="250">
        <f>SUM(D15)</f>
        <v>0</v>
      </c>
      <c r="E16" s="2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25">
      <c r="A17" s="42"/>
      <c r="B17" s="42"/>
      <c r="C17" s="42"/>
      <c r="D17" s="45"/>
      <c r="E17" s="2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9" t="s">
        <v>36</v>
      </c>
      <c r="B18" s="49"/>
      <c r="C18" s="2"/>
      <c r="D18" s="52">
        <f>D5+(SUM(D10:D15))</f>
        <v>5566.7800000000007</v>
      </c>
      <c r="E18" s="2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x14ac:dyDescent="0.25">
      <c r="A19" s="11"/>
      <c r="B19" s="2"/>
      <c r="C19" s="2"/>
      <c r="D19" s="8"/>
      <c r="E19" s="2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 x14ac:dyDescent="0.25">
      <c r="A20" s="9" t="s">
        <v>38</v>
      </c>
      <c r="B20" s="9"/>
      <c r="C20" s="2"/>
      <c r="D20" s="8"/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x14ac:dyDescent="0.25">
      <c r="A21" s="12">
        <v>43170</v>
      </c>
      <c r="B21" s="13" t="s">
        <v>49</v>
      </c>
      <c r="C21" s="318" t="s">
        <v>505</v>
      </c>
      <c r="D21" s="319">
        <v>-191.28</v>
      </c>
      <c r="E21" s="2"/>
      <c r="F21" s="2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 x14ac:dyDescent="0.25">
      <c r="A22" s="12">
        <v>43170</v>
      </c>
      <c r="B22" s="13" t="s">
        <v>49</v>
      </c>
      <c r="C22" s="318" t="s">
        <v>505</v>
      </c>
      <c r="D22" s="319">
        <v>-61.06</v>
      </c>
      <c r="E22" s="2"/>
      <c r="F22" s="2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 x14ac:dyDescent="0.25">
      <c r="A23" s="12">
        <v>43172</v>
      </c>
      <c r="B23" s="13" t="s">
        <v>514</v>
      </c>
      <c r="C23" s="318" t="s">
        <v>515</v>
      </c>
      <c r="D23" s="319">
        <v>-171.35</v>
      </c>
      <c r="E23" s="2"/>
      <c r="F23" s="2"/>
      <c r="G23" s="21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 x14ac:dyDescent="0.25">
      <c r="A24" s="12">
        <v>43173</v>
      </c>
      <c r="B24" s="13" t="s">
        <v>472</v>
      </c>
      <c r="C24" s="318" t="s">
        <v>516</v>
      </c>
      <c r="D24" s="319">
        <v>-467</v>
      </c>
      <c r="E24" s="2"/>
      <c r="F24" s="2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25">
      <c r="A25" s="12">
        <v>43175</v>
      </c>
      <c r="B25" s="13" t="s">
        <v>379</v>
      </c>
      <c r="C25" s="318" t="s">
        <v>517</v>
      </c>
      <c r="D25" s="319">
        <v>-450</v>
      </c>
      <c r="E25" s="2"/>
      <c r="F25" s="2"/>
      <c r="G25" s="3"/>
      <c r="H25" s="21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 x14ac:dyDescent="0.25">
      <c r="A26" s="12">
        <v>43175</v>
      </c>
      <c r="B26" s="13" t="s">
        <v>49</v>
      </c>
      <c r="C26" s="318" t="s">
        <v>354</v>
      </c>
      <c r="D26" s="319">
        <v>-159.75</v>
      </c>
      <c r="E26" s="2"/>
      <c r="F26" s="2"/>
      <c r="G26" s="3"/>
      <c r="H26" s="21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25">
      <c r="A27" s="12">
        <v>43179</v>
      </c>
      <c r="B27" s="13" t="s">
        <v>49</v>
      </c>
      <c r="C27" s="318" t="s">
        <v>518</v>
      </c>
      <c r="D27" s="319">
        <v>-247.11</v>
      </c>
      <c r="E27" s="2"/>
      <c r="F27" s="2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 x14ac:dyDescent="0.25">
      <c r="A28" s="12">
        <v>43179</v>
      </c>
      <c r="B28" s="13" t="s">
        <v>49</v>
      </c>
      <c r="C28" s="318" t="s">
        <v>519</v>
      </c>
      <c r="D28" s="319">
        <v>-93.1</v>
      </c>
      <c r="E28" s="2"/>
      <c r="F28" s="2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 x14ac:dyDescent="0.25">
      <c r="A29" s="12">
        <v>43182</v>
      </c>
      <c r="B29" s="13" t="s">
        <v>49</v>
      </c>
      <c r="C29" s="318" t="s">
        <v>520</v>
      </c>
      <c r="D29" s="319">
        <v>-150</v>
      </c>
      <c r="E29" s="2"/>
      <c r="F29" s="2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25">
      <c r="A30" s="12"/>
      <c r="B30" s="13"/>
      <c r="C30" s="318"/>
      <c r="D30" s="319"/>
      <c r="E30" s="2"/>
      <c r="F30" s="2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25">
      <c r="A31" s="606" t="s">
        <v>77</v>
      </c>
      <c r="B31" s="607"/>
      <c r="C31" s="615"/>
      <c r="D31" s="78">
        <f>SUM(D21:D30)</f>
        <v>-1990.65</v>
      </c>
      <c r="E31" s="2"/>
      <c r="F31" s="2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25">
      <c r="A32" s="42"/>
      <c r="B32" s="42"/>
      <c r="C32" s="42"/>
      <c r="D32" s="45"/>
      <c r="E32" s="2"/>
      <c r="F32" s="2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 x14ac:dyDescent="0.25">
      <c r="A33" s="613" t="s">
        <v>80</v>
      </c>
      <c r="B33" s="614"/>
      <c r="C33" s="614"/>
      <c r="D33" s="8"/>
      <c r="E33" s="2"/>
      <c r="F33" s="2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 x14ac:dyDescent="0.25">
      <c r="A34" s="625" t="s">
        <v>36</v>
      </c>
      <c r="B34" s="626"/>
      <c r="C34" s="82">
        <f>D18</f>
        <v>5566.7800000000007</v>
      </c>
      <c r="D34" s="8"/>
      <c r="E34" s="2"/>
      <c r="F34" s="2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 x14ac:dyDescent="0.25">
      <c r="A35" s="606" t="s">
        <v>81</v>
      </c>
      <c r="B35" s="608"/>
      <c r="C35" s="84">
        <f>D31</f>
        <v>-1990.65</v>
      </c>
      <c r="D35" s="8"/>
      <c r="E35" s="2"/>
      <c r="F35" s="2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 x14ac:dyDescent="0.25">
      <c r="A36" s="42"/>
      <c r="B36" s="42"/>
      <c r="C36" s="42"/>
      <c r="D36" s="45"/>
      <c r="E36" s="86"/>
      <c r="F36" s="2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 x14ac:dyDescent="0.25">
      <c r="A37" s="620" t="s">
        <v>525</v>
      </c>
      <c r="B37" s="617"/>
      <c r="C37" s="621"/>
      <c r="D37" s="89">
        <f>C34+C35</f>
        <v>3576.1300000000006</v>
      </c>
      <c r="E37" s="2"/>
      <c r="F37" s="10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25">
      <c r="A38" s="42"/>
      <c r="B38" s="42"/>
      <c r="C38" s="42"/>
      <c r="D38" s="45"/>
      <c r="E38" s="45"/>
      <c r="F38" s="2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 x14ac:dyDescent="0.25">
      <c r="A39" s="622" t="s">
        <v>530</v>
      </c>
      <c r="B39" s="617"/>
      <c r="C39" s="621"/>
      <c r="D39" s="89">
        <f>D37</f>
        <v>3576.1300000000006</v>
      </c>
      <c r="E39" s="45"/>
      <c r="F39" s="2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 x14ac:dyDescent="0.25">
      <c r="A40" s="93"/>
      <c r="B40" s="93"/>
      <c r="C40" s="8"/>
      <c r="D40" s="8"/>
      <c r="E40" s="45"/>
      <c r="F40" s="2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25">
      <c r="A41" s="619" t="s">
        <v>87</v>
      </c>
      <c r="B41" s="617"/>
      <c r="C41" s="623"/>
      <c r="D41" s="6">
        <f>SUM(D42:D46)</f>
        <v>-471.21</v>
      </c>
      <c r="E41" s="45"/>
      <c r="F41" s="2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25">
      <c r="A42" s="322">
        <v>43206</v>
      </c>
      <c r="B42" s="323" t="s">
        <v>49</v>
      </c>
      <c r="C42" s="324" t="s">
        <v>532</v>
      </c>
      <c r="D42" s="325">
        <v>-471.21</v>
      </c>
      <c r="E42" s="45"/>
      <c r="F42" s="2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25">
      <c r="A43" s="12"/>
      <c r="B43" s="224"/>
      <c r="C43" s="144"/>
      <c r="D43" s="248"/>
      <c r="E43" s="45"/>
      <c r="F43" s="2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25">
      <c r="A44" s="65"/>
      <c r="B44" s="16"/>
      <c r="C44" s="73"/>
      <c r="D44" s="98"/>
      <c r="E44" s="45"/>
      <c r="F44" s="2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25">
      <c r="A45" s="238"/>
      <c r="B45" s="257"/>
      <c r="C45" s="237"/>
      <c r="D45" s="271"/>
      <c r="E45" s="45"/>
      <c r="F45" s="2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 x14ac:dyDescent="0.25">
      <c r="A46" s="326"/>
      <c r="B46" s="327"/>
      <c r="C46" s="328"/>
      <c r="D46" s="329"/>
      <c r="E46" s="2"/>
      <c r="F46" s="2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25">
      <c r="A47" s="619" t="s">
        <v>92</v>
      </c>
      <c r="B47" s="617"/>
      <c r="C47" s="623"/>
      <c r="D47" s="89">
        <f>D37+D41</f>
        <v>3104.9200000000005</v>
      </c>
      <c r="E47" s="2"/>
      <c r="F47" s="2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25">
      <c r="A48" s="5"/>
      <c r="B48" s="1"/>
      <c r="C48" s="2"/>
      <c r="D48" s="8"/>
      <c r="E48" s="2"/>
      <c r="F48" s="2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624" t="s">
        <v>96</v>
      </c>
      <c r="B49" s="617"/>
      <c r="C49" s="623"/>
      <c r="D49" s="104">
        <v>1480.94</v>
      </c>
      <c r="E49" s="2"/>
      <c r="F49" s="2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108" t="s">
        <v>100</v>
      </c>
      <c r="B50" s="109"/>
      <c r="C50" s="109"/>
      <c r="D50" s="110"/>
      <c r="E50" s="2"/>
      <c r="F50" s="2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117">
        <v>43174</v>
      </c>
      <c r="B51" s="113" t="s">
        <v>18</v>
      </c>
      <c r="C51" s="114" t="s">
        <v>538</v>
      </c>
      <c r="D51" s="115">
        <v>-159.75</v>
      </c>
      <c r="E51" s="2"/>
      <c r="F51" s="2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292">
        <v>43178</v>
      </c>
      <c r="B52" s="330" t="s">
        <v>18</v>
      </c>
      <c r="C52" s="114" t="s">
        <v>539</v>
      </c>
      <c r="D52" s="274">
        <v>-93.1</v>
      </c>
      <c r="E52" s="2"/>
      <c r="F52" s="2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331"/>
      <c r="B53" s="332"/>
      <c r="C53" s="333"/>
      <c r="D53" s="334"/>
      <c r="E53" s="2"/>
      <c r="F53" s="2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616" t="s">
        <v>541</v>
      </c>
      <c r="B54" s="617"/>
      <c r="C54" s="618"/>
      <c r="D54" s="120">
        <f>SUM(D51:D53)+D49</f>
        <v>1228.0900000000001</v>
      </c>
      <c r="E54" s="2"/>
      <c r="F54" s="2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93"/>
      <c r="B55" s="93"/>
      <c r="C55" s="122"/>
      <c r="D55" s="8"/>
      <c r="E55" s="2"/>
      <c r="F55" s="2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619" t="s">
        <v>542</v>
      </c>
      <c r="B56" s="617"/>
      <c r="C56" s="618"/>
      <c r="D56" s="47">
        <v>2396.4299999999998</v>
      </c>
      <c r="E56" s="2"/>
      <c r="F56" s="2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5"/>
      <c r="B57" s="5"/>
      <c r="C57" s="2"/>
      <c r="D57" s="45"/>
      <c r="E57" s="2"/>
      <c r="F57" s="2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9" t="s">
        <v>543</v>
      </c>
      <c r="B58" s="9"/>
      <c r="C58" s="9"/>
      <c r="D58" s="126"/>
      <c r="E58" s="2"/>
      <c r="F58" s="2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12"/>
      <c r="B59" s="128"/>
      <c r="C59" s="17" t="s">
        <v>537</v>
      </c>
      <c r="D59" s="18">
        <v>214.68</v>
      </c>
      <c r="E59" s="2"/>
      <c r="F59" s="2"/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12"/>
      <c r="B60" s="128"/>
      <c r="C60" s="17"/>
      <c r="D60" s="18"/>
      <c r="E60" s="2"/>
      <c r="F60" s="2"/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619" t="s">
        <v>14</v>
      </c>
      <c r="B61" s="617"/>
      <c r="C61" s="617"/>
      <c r="D61" s="47">
        <f>SUM(D60)</f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42"/>
      <c r="B62" s="42"/>
      <c r="C62" s="140"/>
      <c r="D62" s="45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9" t="s">
        <v>36</v>
      </c>
      <c r="B63" s="49"/>
      <c r="C63" s="2"/>
      <c r="D63" s="52">
        <f>D56 + (SUM(D59+D60))</f>
        <v>2611.1099999999997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9"/>
      <c r="B64" s="49"/>
      <c r="C64" s="2"/>
      <c r="D64" s="126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9" t="s">
        <v>38</v>
      </c>
      <c r="B65" s="9"/>
      <c r="C65" s="2"/>
      <c r="D65" s="8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143"/>
      <c r="B66" s="144"/>
      <c r="C66" s="144" t="s">
        <v>239</v>
      </c>
      <c r="D66" s="148">
        <v>-8.61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280"/>
      <c r="B67" s="73"/>
      <c r="C67" s="73"/>
      <c r="D67" s="76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606" t="s">
        <v>77</v>
      </c>
      <c r="B68" s="607"/>
      <c r="C68" s="608"/>
      <c r="D68" s="152">
        <f>SUM(D66:D67)</f>
        <v>-8.61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5"/>
      <c r="B69" s="7"/>
      <c r="C69" s="2"/>
      <c r="D69" s="45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613" t="s">
        <v>160</v>
      </c>
      <c r="B70" s="614"/>
      <c r="C70" s="614"/>
      <c r="D70" s="8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625" t="s">
        <v>36</v>
      </c>
      <c r="B71" s="626"/>
      <c r="C71" s="82">
        <f>D63</f>
        <v>2611.1099999999997</v>
      </c>
      <c r="D71" s="8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606" t="s">
        <v>81</v>
      </c>
      <c r="B72" s="608"/>
      <c r="C72" s="84">
        <f>D68</f>
        <v>-8.61</v>
      </c>
      <c r="D72" s="8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42"/>
      <c r="B73" s="42"/>
      <c r="C73" s="42"/>
      <c r="D73" s="45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627" t="s">
        <v>544</v>
      </c>
      <c r="B74" s="604"/>
      <c r="C74" s="628"/>
      <c r="D74" s="6">
        <f>C71+C72</f>
        <v>2602.4999999999995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42"/>
      <c r="B75" s="42"/>
      <c r="C75" s="140"/>
      <c r="D75" s="45"/>
      <c r="E75" s="2"/>
      <c r="F75" s="2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629" t="s">
        <v>163</v>
      </c>
      <c r="B76" s="610"/>
      <c r="C76" s="610"/>
      <c r="D76" s="610"/>
      <c r="E76" s="2"/>
      <c r="F76" s="2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5"/>
      <c r="B77" s="7"/>
      <c r="C77" s="2"/>
      <c r="D77" s="8"/>
      <c r="E77" s="2"/>
      <c r="F77" s="2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161" t="s">
        <v>164</v>
      </c>
      <c r="B78" s="162" t="s">
        <v>166</v>
      </c>
      <c r="C78" s="144"/>
      <c r="D78" s="40">
        <f>D39</f>
        <v>3576.1300000000006</v>
      </c>
      <c r="E78" s="2"/>
      <c r="F78" s="2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165" t="s">
        <v>167</v>
      </c>
      <c r="B79" s="167" t="s">
        <v>170</v>
      </c>
      <c r="C79" s="22"/>
      <c r="D79" s="169">
        <f>D74</f>
        <v>2602.4999999999995</v>
      </c>
      <c r="E79" s="2"/>
      <c r="F79" s="2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165" t="s">
        <v>172</v>
      </c>
      <c r="B80" s="167" t="s">
        <v>173</v>
      </c>
      <c r="C80" s="22"/>
      <c r="D80" s="169">
        <v>0.42</v>
      </c>
      <c r="E80" s="2"/>
      <c r="F80" s="2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165" t="s">
        <v>174</v>
      </c>
      <c r="B81" s="167" t="s">
        <v>173</v>
      </c>
      <c r="C81" s="22"/>
      <c r="D81" s="169">
        <v>206.56</v>
      </c>
      <c r="E81" s="2"/>
      <c r="F81" s="171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173" t="s">
        <v>175</v>
      </c>
      <c r="B82" s="174" t="s">
        <v>173</v>
      </c>
      <c r="C82" s="73"/>
      <c r="D82" s="176">
        <f>D54</f>
        <v>1228.0900000000001</v>
      </c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177" t="s">
        <v>176</v>
      </c>
      <c r="B83" s="178" t="s">
        <v>173</v>
      </c>
      <c r="C83" s="184"/>
      <c r="D83" s="186">
        <v>2071.75</v>
      </c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619" t="s">
        <v>178</v>
      </c>
      <c r="B84" s="623"/>
      <c r="C84" s="188"/>
      <c r="D84" s="189">
        <f>SUM(D78:D83)</f>
        <v>9685.4500000000007</v>
      </c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3"/>
      <c r="B85" s="3"/>
      <c r="C85" s="3"/>
      <c r="D85" s="3"/>
      <c r="E85" s="2"/>
      <c r="F85" s="2"/>
      <c r="G85" s="3"/>
      <c r="H85" s="3"/>
      <c r="I85" s="3"/>
      <c r="J85" s="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" customHeight="1" x14ac:dyDescent="0.25">
      <c r="A86" s="3"/>
      <c r="B86" s="3"/>
      <c r="C86" s="3"/>
      <c r="D86" s="3"/>
      <c r="E86" s="2"/>
      <c r="F86" s="2"/>
      <c r="G86" s="3"/>
      <c r="H86" s="3"/>
      <c r="I86" s="3"/>
      <c r="J86" s="2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" customHeight="1" x14ac:dyDescent="0.25">
      <c r="A87" s="3"/>
      <c r="B87" s="3"/>
      <c r="C87" s="3"/>
      <c r="D87" s="3"/>
      <c r="E87" s="2"/>
      <c r="F87" s="2"/>
      <c r="G87" s="3"/>
      <c r="H87" s="3"/>
      <c r="I87" s="3"/>
      <c r="J87" s="2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" customHeight="1" x14ac:dyDescent="0.25">
      <c r="A88" s="3"/>
      <c r="B88" s="3"/>
      <c r="C88" s="3"/>
      <c r="D88" s="3"/>
      <c r="E88" s="2"/>
      <c r="F88" s="2"/>
      <c r="G88" s="3"/>
      <c r="H88" s="3"/>
      <c r="I88" s="3"/>
      <c r="J88" s="2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" customHeight="1" x14ac:dyDescent="0.25">
      <c r="A89" s="3"/>
      <c r="B89" s="86"/>
      <c r="C89" s="86"/>
      <c r="D89" s="86"/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3"/>
      <c r="B90" s="5"/>
      <c r="C90" s="7"/>
      <c r="D90" s="2"/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3"/>
      <c r="B91" s="5"/>
      <c r="C91" s="11"/>
      <c r="D91" s="2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3"/>
      <c r="B92" s="5"/>
      <c r="C92" s="2"/>
      <c r="D92" s="2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3"/>
      <c r="B93" s="5"/>
      <c r="C93" s="2"/>
      <c r="D93" s="2"/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3"/>
      <c r="B94" s="5"/>
      <c r="C94" s="2"/>
      <c r="D94" s="2"/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3"/>
      <c r="B95" s="5"/>
      <c r="C95" s="2"/>
      <c r="D95" s="2"/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3"/>
      <c r="B96" s="5"/>
      <c r="C96" s="2"/>
      <c r="D96" s="192"/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3"/>
      <c r="B97" s="609"/>
      <c r="C97" s="610"/>
      <c r="D97" s="2"/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3"/>
      <c r="B98" s="3"/>
      <c r="C98" s="3"/>
      <c r="D98" s="3"/>
      <c r="E98" s="2"/>
      <c r="F98" s="2"/>
      <c r="G98" s="3"/>
      <c r="H98" s="3"/>
      <c r="I98" s="3"/>
      <c r="J98" s="2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" customHeight="1" x14ac:dyDescent="0.25">
      <c r="A99" s="3"/>
      <c r="B99" s="3"/>
      <c r="C99" s="3"/>
      <c r="D99" s="3"/>
      <c r="E99" s="2"/>
      <c r="F99" s="2"/>
      <c r="G99" s="3"/>
      <c r="H99" s="3"/>
      <c r="I99" s="3"/>
      <c r="J99" s="2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" customHeight="1" x14ac:dyDescent="0.25">
      <c r="A100" s="3"/>
      <c r="B100" s="3"/>
      <c r="C100" s="3"/>
      <c r="D100" s="3"/>
      <c r="E100" s="2"/>
      <c r="F100" s="2"/>
      <c r="G100" s="3"/>
      <c r="H100" s="3"/>
      <c r="I100" s="3"/>
      <c r="J100" s="2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" customHeight="1" x14ac:dyDescent="0.25">
      <c r="A101" s="3"/>
      <c r="B101" s="3"/>
      <c r="C101" s="3"/>
      <c r="D101" s="3"/>
      <c r="E101" s="2"/>
      <c r="F101" s="2"/>
      <c r="G101" s="3"/>
      <c r="H101" s="3"/>
      <c r="I101" s="3"/>
      <c r="J101" s="2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" customHeight="1" x14ac:dyDescent="0.25">
      <c r="A102" s="3"/>
      <c r="B102" s="3"/>
      <c r="C102" s="3"/>
      <c r="D102" s="3"/>
      <c r="E102" s="2"/>
      <c r="F102" s="2"/>
      <c r="G102" s="3"/>
      <c r="H102" s="3"/>
      <c r="I102" s="3"/>
      <c r="J102" s="2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" customHeight="1" x14ac:dyDescent="0.25">
      <c r="A103" s="3"/>
      <c r="B103" s="3"/>
      <c r="C103" s="3"/>
      <c r="D103" s="3"/>
      <c r="E103" s="2"/>
      <c r="F103" s="2"/>
      <c r="G103" s="3"/>
      <c r="H103" s="3"/>
      <c r="I103" s="3"/>
      <c r="J103" s="2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" customHeight="1" x14ac:dyDescent="0.25">
      <c r="A104" s="3"/>
      <c r="B104" s="3"/>
      <c r="C104" s="3"/>
      <c r="D104" s="3"/>
      <c r="E104" s="2"/>
      <c r="F104" s="2"/>
      <c r="G104" s="3"/>
      <c r="H104" s="3"/>
      <c r="I104" s="3"/>
      <c r="J104" s="2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" customHeight="1" x14ac:dyDescent="0.25">
      <c r="A105" s="3"/>
      <c r="B105" s="3"/>
      <c r="C105" s="3"/>
      <c r="D105" s="3"/>
      <c r="E105" s="2"/>
      <c r="F105" s="2"/>
      <c r="G105" s="3"/>
      <c r="H105" s="3"/>
      <c r="I105" s="3"/>
      <c r="J105" s="2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" customHeight="1" x14ac:dyDescent="0.25">
      <c r="A106" s="3"/>
      <c r="B106" s="3"/>
      <c r="C106" s="3"/>
      <c r="D106" s="3"/>
      <c r="E106" s="2"/>
      <c r="F106" s="2"/>
      <c r="G106" s="3"/>
      <c r="H106" s="3"/>
      <c r="I106" s="3"/>
      <c r="J106" s="2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" customHeight="1" x14ac:dyDescent="0.25">
      <c r="A107" s="3"/>
      <c r="B107" s="3"/>
      <c r="C107" s="3"/>
      <c r="D107" s="3"/>
      <c r="E107" s="2"/>
      <c r="F107" s="2"/>
      <c r="G107" s="3"/>
      <c r="H107" s="3"/>
      <c r="I107" s="3"/>
      <c r="J107" s="2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" customHeight="1" x14ac:dyDescent="0.25">
      <c r="A108" s="3"/>
      <c r="B108" s="3"/>
      <c r="C108" s="3"/>
      <c r="D108" s="3"/>
      <c r="E108" s="2"/>
      <c r="F108" s="2"/>
      <c r="G108" s="3"/>
      <c r="H108" s="3"/>
      <c r="I108" s="3"/>
      <c r="J108" s="2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" customHeight="1" x14ac:dyDescent="0.25">
      <c r="A109" s="3"/>
      <c r="B109" s="3"/>
      <c r="C109" s="3"/>
      <c r="D109" s="3"/>
      <c r="E109" s="2"/>
      <c r="F109" s="2"/>
      <c r="G109" s="3"/>
      <c r="H109" s="3"/>
      <c r="I109" s="3"/>
      <c r="J109" s="2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" customHeight="1" x14ac:dyDescent="0.25">
      <c r="A110" s="3"/>
      <c r="B110" s="3"/>
      <c r="C110" s="3"/>
      <c r="D110" s="3"/>
      <c r="E110" s="2"/>
      <c r="F110" s="2"/>
      <c r="G110" s="3"/>
      <c r="H110" s="3"/>
      <c r="I110" s="3"/>
      <c r="J110" s="2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" customHeight="1" x14ac:dyDescent="0.25">
      <c r="A111" s="3"/>
      <c r="B111" s="3"/>
      <c r="C111" s="3"/>
      <c r="D111" s="3"/>
      <c r="E111" s="2"/>
      <c r="F111" s="2"/>
      <c r="G111" s="3"/>
      <c r="H111" s="3"/>
      <c r="I111" s="3"/>
      <c r="J111" s="2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" customHeight="1" x14ac:dyDescent="0.25">
      <c r="A112" s="3"/>
      <c r="B112" s="3"/>
      <c r="C112" s="3"/>
      <c r="D112" s="3"/>
      <c r="E112" s="2"/>
      <c r="F112" s="2"/>
      <c r="G112" s="3"/>
      <c r="H112" s="3"/>
      <c r="I112" s="3"/>
      <c r="J112" s="2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" customHeight="1" x14ac:dyDescent="0.25">
      <c r="A113" s="3"/>
      <c r="B113" s="3"/>
      <c r="C113" s="3"/>
      <c r="D113" s="3"/>
      <c r="E113" s="2"/>
      <c r="F113" s="2"/>
      <c r="G113" s="3"/>
      <c r="H113" s="3"/>
      <c r="I113" s="3"/>
      <c r="J113" s="2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" customHeight="1" x14ac:dyDescent="0.25">
      <c r="A114" s="3"/>
      <c r="B114" s="3"/>
      <c r="C114" s="3"/>
      <c r="D114" s="3"/>
      <c r="E114" s="2"/>
      <c r="F114" s="2"/>
      <c r="G114" s="3"/>
      <c r="H114" s="3"/>
      <c r="I114" s="3"/>
      <c r="J114" s="2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" customHeight="1" x14ac:dyDescent="0.25">
      <c r="A115" s="3"/>
      <c r="B115" s="3"/>
      <c r="C115" s="3"/>
      <c r="D115" s="3"/>
      <c r="E115" s="2"/>
      <c r="F115" s="2"/>
      <c r="G115" s="3"/>
      <c r="H115" s="3"/>
      <c r="I115" s="3"/>
      <c r="J115" s="2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" customHeight="1" x14ac:dyDescent="0.25">
      <c r="A116" s="3"/>
      <c r="B116" s="3"/>
      <c r="C116" s="3"/>
      <c r="D116" s="3"/>
      <c r="E116" s="2"/>
      <c r="F116" s="2"/>
      <c r="G116" s="3"/>
      <c r="H116" s="3"/>
      <c r="I116" s="3"/>
      <c r="J116" s="2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" customHeight="1" x14ac:dyDescent="0.25">
      <c r="A117" s="3"/>
      <c r="B117" s="3"/>
      <c r="C117" s="3"/>
      <c r="D117" s="3"/>
      <c r="E117" s="2"/>
      <c r="F117" s="2"/>
      <c r="G117" s="3"/>
      <c r="H117" s="3"/>
      <c r="I117" s="3"/>
      <c r="J117" s="2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" customHeight="1" x14ac:dyDescent="0.25">
      <c r="A118" s="3"/>
      <c r="B118" s="3"/>
      <c r="C118" s="3"/>
      <c r="D118" s="3"/>
      <c r="E118" s="2"/>
      <c r="F118" s="2"/>
      <c r="G118" s="3"/>
      <c r="H118" s="3"/>
      <c r="I118" s="3"/>
      <c r="J118" s="2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" customHeight="1" x14ac:dyDescent="0.25">
      <c r="A119" s="3"/>
      <c r="B119" s="3"/>
      <c r="C119" s="3"/>
      <c r="D119" s="3"/>
      <c r="E119" s="2"/>
      <c r="F119" s="2"/>
      <c r="G119" s="3"/>
      <c r="H119" s="3"/>
      <c r="I119" s="3"/>
      <c r="J119" s="2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" customHeight="1" x14ac:dyDescent="0.25">
      <c r="A120" s="3"/>
      <c r="B120" s="3"/>
      <c r="C120" s="3"/>
      <c r="D120" s="3"/>
      <c r="E120" s="2"/>
      <c r="F120" s="2"/>
      <c r="G120" s="3"/>
      <c r="H120" s="3"/>
      <c r="I120" s="3"/>
      <c r="J120" s="2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" customHeight="1" x14ac:dyDescent="0.25">
      <c r="A121" s="3"/>
      <c r="B121" s="3"/>
      <c r="C121" s="3"/>
      <c r="D121" s="3"/>
      <c r="E121" s="2"/>
      <c r="F121" s="2"/>
      <c r="G121" s="3"/>
      <c r="H121" s="3"/>
      <c r="I121" s="3"/>
      <c r="J121" s="2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" customHeight="1" x14ac:dyDescent="0.25">
      <c r="A122" s="3"/>
      <c r="B122" s="3"/>
      <c r="C122" s="3"/>
      <c r="D122" s="3"/>
      <c r="E122" s="2"/>
      <c r="F122" s="2"/>
      <c r="G122" s="3"/>
      <c r="H122" s="3"/>
      <c r="I122" s="3"/>
      <c r="J122" s="2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" customHeight="1" x14ac:dyDescent="0.25">
      <c r="A123" s="3"/>
      <c r="B123" s="3"/>
      <c r="C123" s="3"/>
      <c r="D123" s="3"/>
      <c r="E123" s="2"/>
      <c r="F123" s="2"/>
      <c r="G123" s="3"/>
      <c r="H123" s="3"/>
      <c r="I123" s="3"/>
      <c r="J123" s="2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A124" s="3"/>
      <c r="B124" s="3"/>
      <c r="C124" s="3"/>
      <c r="D124" s="3"/>
      <c r="E124" s="2"/>
      <c r="F124" s="2"/>
      <c r="G124" s="3"/>
      <c r="H124" s="3"/>
      <c r="I124" s="3"/>
      <c r="J124" s="2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" customHeight="1" x14ac:dyDescent="0.25">
      <c r="A125" s="3"/>
      <c r="B125" s="3"/>
      <c r="C125" s="3"/>
      <c r="D125" s="3"/>
      <c r="E125" s="2"/>
      <c r="F125" s="2"/>
      <c r="G125" s="3"/>
      <c r="H125" s="3"/>
      <c r="I125" s="3"/>
      <c r="J125" s="2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" customHeight="1" x14ac:dyDescent="0.25">
      <c r="A126" s="3"/>
      <c r="B126" s="3"/>
      <c r="C126" s="3"/>
      <c r="D126" s="3"/>
      <c r="E126" s="2"/>
      <c r="F126" s="2"/>
      <c r="G126" s="3"/>
      <c r="H126" s="3"/>
      <c r="I126" s="3"/>
      <c r="J126" s="2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" customHeight="1" x14ac:dyDescent="0.25">
      <c r="A127" s="3"/>
      <c r="B127" s="3"/>
      <c r="C127" s="3"/>
      <c r="D127" s="3"/>
      <c r="E127" s="2"/>
      <c r="F127" s="2"/>
      <c r="G127" s="3"/>
      <c r="H127" s="3"/>
      <c r="I127" s="3"/>
      <c r="J127" s="2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" customHeight="1" x14ac:dyDescent="0.25">
      <c r="A128" s="3"/>
      <c r="B128" s="3"/>
      <c r="C128" s="3"/>
      <c r="D128" s="3"/>
      <c r="E128" s="2"/>
      <c r="F128" s="2"/>
      <c r="G128" s="3"/>
      <c r="H128" s="3"/>
      <c r="I128" s="3"/>
      <c r="J128" s="2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" customHeight="1" x14ac:dyDescent="0.25">
      <c r="A129" s="3"/>
      <c r="B129" s="3"/>
      <c r="C129" s="3"/>
      <c r="D129" s="3"/>
      <c r="E129" s="2"/>
      <c r="F129" s="2"/>
      <c r="G129" s="3"/>
      <c r="H129" s="3"/>
      <c r="I129" s="3"/>
      <c r="J129" s="2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" customHeight="1" x14ac:dyDescent="0.25">
      <c r="A130" s="3"/>
      <c r="B130" s="3"/>
      <c r="C130" s="3"/>
      <c r="D130" s="3"/>
      <c r="E130" s="2"/>
      <c r="F130" s="2"/>
      <c r="G130" s="3"/>
      <c r="H130" s="3"/>
      <c r="I130" s="3"/>
      <c r="J130" s="2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" customHeight="1" x14ac:dyDescent="0.25">
      <c r="A131" s="3"/>
      <c r="B131" s="3"/>
      <c r="C131" s="3"/>
      <c r="D131" s="3"/>
      <c r="E131" s="2"/>
      <c r="F131" s="2"/>
      <c r="G131" s="3"/>
      <c r="H131" s="3"/>
      <c r="I131" s="3"/>
      <c r="J131" s="2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" customHeight="1" x14ac:dyDescent="0.25">
      <c r="A132" s="3"/>
      <c r="B132" s="3"/>
      <c r="C132" s="3"/>
      <c r="D132" s="3"/>
      <c r="E132" s="2"/>
      <c r="F132" s="2"/>
      <c r="G132" s="3"/>
      <c r="H132" s="3"/>
      <c r="I132" s="3"/>
      <c r="J132" s="2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" customHeight="1" x14ac:dyDescent="0.25">
      <c r="A133" s="3"/>
      <c r="B133" s="3"/>
      <c r="C133" s="3"/>
      <c r="D133" s="3"/>
      <c r="E133" s="2"/>
      <c r="F133" s="2"/>
      <c r="G133" s="3"/>
      <c r="H133" s="3"/>
      <c r="I133" s="3"/>
      <c r="J133" s="2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" customHeight="1" x14ac:dyDescent="0.25">
      <c r="A134" s="3"/>
      <c r="B134" s="3"/>
      <c r="C134" s="3"/>
      <c r="D134" s="3"/>
      <c r="E134" s="2"/>
      <c r="F134" s="2"/>
      <c r="G134" s="3"/>
      <c r="H134" s="3"/>
      <c r="I134" s="3"/>
      <c r="J134" s="2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 x14ac:dyDescent="0.25">
      <c r="A135" s="3"/>
      <c r="B135" s="3"/>
      <c r="C135" s="3"/>
      <c r="D135" s="3"/>
      <c r="E135" s="2"/>
      <c r="F135" s="2"/>
      <c r="G135" s="3"/>
      <c r="H135" s="3"/>
      <c r="I135" s="3"/>
      <c r="J135" s="2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 x14ac:dyDescent="0.25">
      <c r="A136" s="3"/>
      <c r="B136" s="3"/>
      <c r="C136" s="3"/>
      <c r="D136" s="3"/>
      <c r="E136" s="2"/>
      <c r="F136" s="2"/>
      <c r="G136" s="3"/>
      <c r="H136" s="3"/>
      <c r="I136" s="3"/>
      <c r="J136" s="2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" customHeight="1" x14ac:dyDescent="0.25">
      <c r="A137" s="3"/>
      <c r="B137" s="3"/>
      <c r="C137" s="3"/>
      <c r="D137" s="3"/>
      <c r="E137" s="2"/>
      <c r="F137" s="2"/>
      <c r="G137" s="3"/>
      <c r="H137" s="3"/>
      <c r="I137" s="3"/>
      <c r="J137" s="2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" customHeight="1" x14ac:dyDescent="0.25">
      <c r="A138" s="3"/>
      <c r="B138" s="3"/>
      <c r="C138" s="3"/>
      <c r="D138" s="3"/>
      <c r="E138" s="2"/>
      <c r="F138" s="2"/>
      <c r="G138" s="3"/>
      <c r="H138" s="3"/>
      <c r="I138" s="3"/>
      <c r="J138" s="2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" customHeight="1" x14ac:dyDescent="0.25">
      <c r="A139" s="3"/>
      <c r="B139" s="3"/>
      <c r="C139" s="3"/>
      <c r="D139" s="3"/>
      <c r="E139" s="2"/>
      <c r="F139" s="2"/>
      <c r="G139" s="3"/>
      <c r="H139" s="3"/>
      <c r="I139" s="3"/>
      <c r="J139" s="2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" customHeight="1" x14ac:dyDescent="0.25">
      <c r="A140" s="3"/>
      <c r="B140" s="3"/>
      <c r="C140" s="3"/>
      <c r="D140" s="3"/>
      <c r="E140" s="2"/>
      <c r="F140" s="2"/>
      <c r="G140" s="3"/>
      <c r="H140" s="3"/>
      <c r="I140" s="3"/>
      <c r="J140" s="2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" customHeight="1" x14ac:dyDescent="0.25">
      <c r="A141" s="3"/>
      <c r="B141" s="3"/>
      <c r="C141" s="3"/>
      <c r="D141" s="3"/>
      <c r="E141" s="2"/>
      <c r="F141" s="2"/>
      <c r="G141" s="3"/>
      <c r="H141" s="3"/>
      <c r="I141" s="3"/>
      <c r="J141" s="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" customHeight="1" x14ac:dyDescent="0.25">
      <c r="A142" s="3"/>
      <c r="B142" s="3"/>
      <c r="C142" s="3"/>
      <c r="D142" s="3"/>
      <c r="E142" s="2"/>
      <c r="F142" s="2"/>
      <c r="G142" s="3"/>
      <c r="H142" s="3"/>
      <c r="I142" s="3"/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3"/>
      <c r="B143" s="3"/>
      <c r="C143" s="3"/>
      <c r="D143" s="3"/>
      <c r="E143" s="2"/>
      <c r="F143" s="2"/>
      <c r="G143" s="3"/>
      <c r="H143" s="3"/>
      <c r="I143" s="3"/>
      <c r="J143" s="2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" customHeight="1" x14ac:dyDescent="0.25">
      <c r="A144" s="3"/>
      <c r="B144" s="3"/>
      <c r="C144" s="3"/>
      <c r="D144" s="3"/>
      <c r="E144" s="2"/>
      <c r="F144" s="2"/>
      <c r="G144" s="3"/>
      <c r="H144" s="3"/>
      <c r="I144" s="3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3"/>
      <c r="B145" s="3"/>
      <c r="C145" s="3"/>
      <c r="D145" s="3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5">
    <mergeCell ref="A84:B84"/>
    <mergeCell ref="B97:C97"/>
    <mergeCell ref="A70:C70"/>
    <mergeCell ref="A71:B71"/>
    <mergeCell ref="A72:B72"/>
    <mergeCell ref="A74:C74"/>
    <mergeCell ref="A76:D76"/>
    <mergeCell ref="A68:C68"/>
    <mergeCell ref="A33:C33"/>
    <mergeCell ref="A37:C37"/>
    <mergeCell ref="A34:B34"/>
    <mergeCell ref="A35:B35"/>
    <mergeCell ref="A41:C41"/>
    <mergeCell ref="A39:C39"/>
    <mergeCell ref="A31:C31"/>
    <mergeCell ref="A61:C61"/>
    <mergeCell ref="A1:D1"/>
    <mergeCell ref="A2:D2"/>
    <mergeCell ref="A3:D3"/>
    <mergeCell ref="A5:C5"/>
    <mergeCell ref="A16:C16"/>
    <mergeCell ref="A47:C47"/>
    <mergeCell ref="A49:C49"/>
    <mergeCell ref="A54:C54"/>
    <mergeCell ref="A56:C56"/>
  </mergeCells>
  <pageMargins left="0.7" right="0.7" top="0.75" bottom="0.75" header="0" footer="0"/>
  <pageSetup fitToHeight="0" orientation="portrait"/>
  <headerFooter>
    <oddFooter>&amp;LBBBBBB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Z1000"/>
  <sheetViews>
    <sheetView topLeftCell="A22" workbookViewId="0">
      <selection sqref="A1:D1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82.28515625" customWidth="1"/>
    <col min="4" max="4" width="19" customWidth="1"/>
    <col min="5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483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x14ac:dyDescent="0.25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5">
      <c r="A5" s="611" t="s">
        <v>484</v>
      </c>
      <c r="B5" s="610"/>
      <c r="C5" s="612"/>
      <c r="D5" s="6">
        <v>3576.13</v>
      </c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5">
      <c r="A6" s="5"/>
      <c r="B6" s="7"/>
      <c r="C6" s="2"/>
      <c r="D6" s="8"/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25">
      <c r="A7" s="9" t="s">
        <v>6</v>
      </c>
      <c r="B7" s="7"/>
      <c r="C7" s="10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x14ac:dyDescent="0.25">
      <c r="A8" s="11"/>
      <c r="B8" s="2"/>
      <c r="C8" s="2"/>
      <c r="D8" s="8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9" t="s">
        <v>487</v>
      </c>
      <c r="B9" s="9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x14ac:dyDescent="0.25">
      <c r="A10" s="12">
        <v>43201</v>
      </c>
      <c r="B10" s="13" t="s">
        <v>18</v>
      </c>
      <c r="C10" s="17" t="s">
        <v>488</v>
      </c>
      <c r="D10" s="18">
        <v>403.41</v>
      </c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26">
        <v>43227</v>
      </c>
      <c r="B11" s="27"/>
      <c r="C11" s="286" t="s">
        <v>489</v>
      </c>
      <c r="D11" s="287">
        <v>87.53</v>
      </c>
      <c r="E11" s="2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26">
        <v>43227</v>
      </c>
      <c r="B12" s="27"/>
      <c r="C12" s="286" t="s">
        <v>490</v>
      </c>
      <c r="D12" s="287">
        <v>55</v>
      </c>
      <c r="E12" s="2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26">
        <v>43231</v>
      </c>
      <c r="B13" s="27" t="s">
        <v>18</v>
      </c>
      <c r="C13" s="286" t="s">
        <v>491</v>
      </c>
      <c r="D13" s="287">
        <v>249.48</v>
      </c>
      <c r="E13" s="2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26">
        <v>43231</v>
      </c>
      <c r="B14" s="27" t="s">
        <v>18</v>
      </c>
      <c r="C14" s="286" t="s">
        <v>491</v>
      </c>
      <c r="D14" s="287">
        <v>88.95</v>
      </c>
      <c r="E14" s="2"/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5">
      <c r="A15" s="65"/>
      <c r="B15" s="20"/>
      <c r="C15" s="228"/>
      <c r="D15" s="229"/>
      <c r="E15" s="2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606" t="s">
        <v>14</v>
      </c>
      <c r="B16" s="607"/>
      <c r="C16" s="608"/>
      <c r="D16" s="152">
        <f>SUM(D10:D15)</f>
        <v>884.37000000000012</v>
      </c>
      <c r="E16" s="2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25">
      <c r="A17" s="42"/>
      <c r="B17" s="42"/>
      <c r="C17" s="42"/>
      <c r="D17" s="45"/>
      <c r="E17" s="2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9" t="s">
        <v>36</v>
      </c>
      <c r="B18" s="49"/>
      <c r="C18" s="2"/>
      <c r="D18" s="52">
        <f>D5+D16</f>
        <v>4460.5</v>
      </c>
      <c r="E18" s="2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x14ac:dyDescent="0.25">
      <c r="A19" s="11"/>
      <c r="B19" s="2"/>
      <c r="C19" s="2"/>
      <c r="D19" s="8"/>
      <c r="E19" s="2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 x14ac:dyDescent="0.25">
      <c r="A20" s="9" t="s">
        <v>38</v>
      </c>
      <c r="B20" s="9"/>
      <c r="C20" s="2"/>
      <c r="D20" s="8"/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x14ac:dyDescent="0.25">
      <c r="A21" s="12">
        <v>43198</v>
      </c>
      <c r="B21" s="13" t="s">
        <v>49</v>
      </c>
      <c r="C21" s="144" t="s">
        <v>498</v>
      </c>
      <c r="D21" s="148">
        <v>-14.77</v>
      </c>
      <c r="E21" s="2"/>
      <c r="F21" s="2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 x14ac:dyDescent="0.25">
      <c r="A22" s="65">
        <v>43199</v>
      </c>
      <c r="B22" s="20" t="s">
        <v>49</v>
      </c>
      <c r="C22" s="73" t="s">
        <v>499</v>
      </c>
      <c r="D22" s="76">
        <v>-200</v>
      </c>
      <c r="E22" s="2"/>
      <c r="F22" s="2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 x14ac:dyDescent="0.25">
      <c r="A23" s="65">
        <v>43203</v>
      </c>
      <c r="B23" s="20" t="s">
        <v>49</v>
      </c>
      <c r="C23" s="73" t="s">
        <v>500</v>
      </c>
      <c r="D23" s="76">
        <v>-465</v>
      </c>
      <c r="E23" s="2"/>
      <c r="F23" s="2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 x14ac:dyDescent="0.25">
      <c r="A24" s="65">
        <v>43206</v>
      </c>
      <c r="B24" s="20" t="s">
        <v>49</v>
      </c>
      <c r="C24" s="73" t="s">
        <v>501</v>
      </c>
      <c r="D24" s="76">
        <v>-256.56</v>
      </c>
      <c r="E24" s="2"/>
      <c r="F24" s="2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25">
      <c r="A25" s="65">
        <v>43206</v>
      </c>
      <c r="B25" s="20" t="s">
        <v>49</v>
      </c>
      <c r="C25" s="73" t="s">
        <v>502</v>
      </c>
      <c r="D25" s="76">
        <v>-403.41</v>
      </c>
      <c r="E25" s="2"/>
      <c r="F25" s="2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 x14ac:dyDescent="0.25">
      <c r="A26" s="65">
        <v>43207</v>
      </c>
      <c r="B26" s="20" t="s">
        <v>49</v>
      </c>
      <c r="C26" s="73" t="s">
        <v>503</v>
      </c>
      <c r="D26" s="76">
        <v>-471.21</v>
      </c>
      <c r="E26" s="2"/>
      <c r="F26" s="2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25">
      <c r="A27" s="65">
        <v>43220</v>
      </c>
      <c r="B27" s="20" t="s">
        <v>49</v>
      </c>
      <c r="C27" s="73" t="s">
        <v>504</v>
      </c>
      <c r="D27" s="76">
        <v>-100</v>
      </c>
      <c r="E27" s="2"/>
      <c r="F27" s="2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 x14ac:dyDescent="0.25">
      <c r="A28" s="65">
        <v>43220</v>
      </c>
      <c r="B28" s="20" t="s">
        <v>49</v>
      </c>
      <c r="C28" s="73" t="s">
        <v>506</v>
      </c>
      <c r="D28" s="76">
        <v>-120.23</v>
      </c>
      <c r="E28" s="2"/>
      <c r="F28" s="2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 x14ac:dyDescent="0.25">
      <c r="A29" s="65">
        <v>43227</v>
      </c>
      <c r="B29" s="20" t="s">
        <v>49</v>
      </c>
      <c r="C29" s="73" t="s">
        <v>507</v>
      </c>
      <c r="D29" s="76">
        <v>-252.92</v>
      </c>
      <c r="E29" s="2"/>
      <c r="F29" s="2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25">
      <c r="A30" s="65">
        <v>43228</v>
      </c>
      <c r="B30" s="20" t="s">
        <v>508</v>
      </c>
      <c r="C30" s="73" t="s">
        <v>509</v>
      </c>
      <c r="D30" s="76">
        <v>-75</v>
      </c>
      <c r="E30" s="2"/>
      <c r="F30" s="2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25">
      <c r="A31" s="65">
        <v>43228</v>
      </c>
      <c r="B31" s="20" t="s">
        <v>510</v>
      </c>
      <c r="C31" s="73" t="s">
        <v>511</v>
      </c>
      <c r="D31" s="76">
        <v>-300</v>
      </c>
      <c r="E31" s="2"/>
      <c r="F31" s="2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25">
      <c r="A32" s="65">
        <v>43229</v>
      </c>
      <c r="B32" s="20" t="s">
        <v>49</v>
      </c>
      <c r="C32" s="73" t="s">
        <v>512</v>
      </c>
      <c r="D32" s="76">
        <v>-19.440000000000001</v>
      </c>
      <c r="E32" s="2"/>
      <c r="F32" s="2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 x14ac:dyDescent="0.25">
      <c r="A33" s="65">
        <v>43229</v>
      </c>
      <c r="B33" s="20" t="s">
        <v>49</v>
      </c>
      <c r="C33" s="73" t="s">
        <v>513</v>
      </c>
      <c r="D33" s="76">
        <v>-42.98</v>
      </c>
      <c r="E33" s="2"/>
      <c r="F33" s="2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 x14ac:dyDescent="0.25">
      <c r="A34" s="65"/>
      <c r="B34" s="20"/>
      <c r="C34" s="73"/>
      <c r="D34" s="76"/>
      <c r="E34" s="2"/>
      <c r="F34" s="2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 x14ac:dyDescent="0.25">
      <c r="A35" s="606" t="s">
        <v>77</v>
      </c>
      <c r="B35" s="607"/>
      <c r="C35" s="608"/>
      <c r="D35" s="152">
        <f>SUM(D21:D34)</f>
        <v>-2721.52</v>
      </c>
      <c r="E35" s="2"/>
      <c r="F35" s="2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 x14ac:dyDescent="0.25">
      <c r="A36" s="42"/>
      <c r="B36" s="42"/>
      <c r="C36" s="42"/>
      <c r="D36" s="45"/>
      <c r="E36" s="2"/>
      <c r="F36" s="2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 x14ac:dyDescent="0.25">
      <c r="A37" s="613" t="s">
        <v>80</v>
      </c>
      <c r="B37" s="614"/>
      <c r="C37" s="614"/>
      <c r="D37" s="8"/>
      <c r="E37" s="2"/>
      <c r="F37" s="2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25">
      <c r="A38" s="625" t="s">
        <v>36</v>
      </c>
      <c r="B38" s="626"/>
      <c r="C38" s="82">
        <f>D18</f>
        <v>4460.5</v>
      </c>
      <c r="D38" s="8"/>
      <c r="E38" s="2"/>
      <c r="F38" s="2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 x14ac:dyDescent="0.25">
      <c r="A39" s="606" t="s">
        <v>81</v>
      </c>
      <c r="B39" s="608"/>
      <c r="C39" s="84">
        <f>D35</f>
        <v>-2721.52</v>
      </c>
      <c r="D39" s="8"/>
      <c r="E39" s="2"/>
      <c r="F39" s="2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 x14ac:dyDescent="0.25">
      <c r="A40" s="42"/>
      <c r="B40" s="42"/>
      <c r="C40" s="42"/>
      <c r="D40" s="45"/>
      <c r="E40" s="86"/>
      <c r="F40" s="2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25">
      <c r="A41" s="620" t="s">
        <v>521</v>
      </c>
      <c r="B41" s="617"/>
      <c r="C41" s="621"/>
      <c r="D41" s="89">
        <f>C38+C39</f>
        <v>1738.98</v>
      </c>
      <c r="E41" s="2"/>
      <c r="F41" s="10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25">
      <c r="A42" s="42"/>
      <c r="B42" s="42"/>
      <c r="C42" s="42"/>
      <c r="D42" s="45"/>
      <c r="E42" s="45"/>
      <c r="F42" s="2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25">
      <c r="A43" s="622" t="s">
        <v>522</v>
      </c>
      <c r="B43" s="617"/>
      <c r="C43" s="621"/>
      <c r="D43" s="89">
        <f>D41</f>
        <v>1738.98</v>
      </c>
      <c r="E43" s="45"/>
      <c r="F43" s="2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25">
      <c r="A44" s="93"/>
      <c r="B44" s="93"/>
      <c r="C44" s="8"/>
      <c r="D44" s="8"/>
      <c r="E44" s="45"/>
      <c r="F44" s="2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25">
      <c r="A45" s="619" t="s">
        <v>87</v>
      </c>
      <c r="B45" s="617"/>
      <c r="C45" s="623"/>
      <c r="D45" s="6">
        <f>SUM(D46:D50)</f>
        <v>-738.43000000000006</v>
      </c>
      <c r="E45" s="45"/>
      <c r="F45" s="2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 x14ac:dyDescent="0.25">
      <c r="A46" s="65" t="s">
        <v>88</v>
      </c>
      <c r="B46" s="20" t="s">
        <v>523</v>
      </c>
      <c r="C46" s="73" t="s">
        <v>524</v>
      </c>
      <c r="D46" s="98">
        <v>-200</v>
      </c>
      <c r="E46" s="45"/>
      <c r="F46" s="2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25">
      <c r="A47" s="65" t="s">
        <v>88</v>
      </c>
      <c r="B47" s="20" t="s">
        <v>526</v>
      </c>
      <c r="C47" s="73" t="s">
        <v>527</v>
      </c>
      <c r="D47" s="98">
        <v>-200</v>
      </c>
      <c r="E47" s="45"/>
      <c r="F47" s="2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25">
      <c r="A48" s="65" t="s">
        <v>88</v>
      </c>
      <c r="B48" s="20" t="s">
        <v>528</v>
      </c>
      <c r="C48" s="73" t="s">
        <v>354</v>
      </c>
      <c r="D48" s="98">
        <v>-249.48</v>
      </c>
      <c r="E48" s="45"/>
      <c r="F48" s="2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65" t="s">
        <v>88</v>
      </c>
      <c r="B49" s="20" t="s">
        <v>529</v>
      </c>
      <c r="C49" s="73" t="s">
        <v>354</v>
      </c>
      <c r="D49" s="76">
        <v>-88.95</v>
      </c>
      <c r="E49" s="45"/>
      <c r="F49" s="2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320"/>
      <c r="B50" s="321"/>
      <c r="C50" s="192"/>
      <c r="D50" s="309"/>
      <c r="E50" s="2"/>
      <c r="F50" s="2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619" t="s">
        <v>92</v>
      </c>
      <c r="B51" s="617"/>
      <c r="C51" s="623"/>
      <c r="D51" s="89">
        <f>D41+D45</f>
        <v>1000.55</v>
      </c>
      <c r="E51" s="2"/>
      <c r="F51" s="2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5"/>
      <c r="B52" s="1"/>
      <c r="C52" s="2"/>
      <c r="D52" s="8"/>
      <c r="E52" s="2"/>
      <c r="F52" s="2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624" t="s">
        <v>96</v>
      </c>
      <c r="B53" s="617"/>
      <c r="C53" s="623"/>
      <c r="D53" s="104">
        <v>1228.0899999999999</v>
      </c>
      <c r="E53" s="2"/>
      <c r="F53" s="2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108" t="s">
        <v>100</v>
      </c>
      <c r="B54" s="109"/>
      <c r="C54" s="109"/>
      <c r="D54" s="110"/>
      <c r="E54" s="2"/>
      <c r="F54" s="2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 x14ac:dyDescent="0.25">
      <c r="A55" s="117">
        <v>43201</v>
      </c>
      <c r="B55" s="113" t="s">
        <v>18</v>
      </c>
      <c r="C55" s="114" t="s">
        <v>531</v>
      </c>
      <c r="D55" s="115">
        <v>-403.41</v>
      </c>
      <c r="E55" s="2"/>
      <c r="F55" s="2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 x14ac:dyDescent="0.25">
      <c r="A56" s="117">
        <v>43231</v>
      </c>
      <c r="B56" s="113" t="s">
        <v>18</v>
      </c>
      <c r="C56" s="114" t="s">
        <v>533</v>
      </c>
      <c r="D56" s="115">
        <v>-249.48</v>
      </c>
      <c r="E56" s="2"/>
      <c r="F56" s="2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 x14ac:dyDescent="0.25">
      <c r="A57" s="117">
        <v>43231</v>
      </c>
      <c r="B57" s="113" t="s">
        <v>18</v>
      </c>
      <c r="C57" s="114" t="s">
        <v>533</v>
      </c>
      <c r="D57" s="115">
        <v>-88.95</v>
      </c>
      <c r="E57" s="2"/>
      <c r="F57" s="2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616" t="s">
        <v>534</v>
      </c>
      <c r="B58" s="617"/>
      <c r="C58" s="618"/>
      <c r="D58" s="120">
        <f>SUM(D55:D57)+D53</f>
        <v>486.24999999999989</v>
      </c>
      <c r="E58" s="2"/>
      <c r="F58" s="2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93"/>
      <c r="B59" s="93"/>
      <c r="C59" s="122"/>
      <c r="D59" s="8"/>
      <c r="E59" s="2"/>
      <c r="F59" s="2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619" t="s">
        <v>535</v>
      </c>
      <c r="B60" s="617"/>
      <c r="C60" s="618"/>
      <c r="D60" s="47">
        <v>2602.5</v>
      </c>
      <c r="E60" s="2"/>
      <c r="F60" s="2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5"/>
      <c r="B61" s="5"/>
      <c r="C61" s="2"/>
      <c r="D61" s="45"/>
      <c r="E61" s="2"/>
      <c r="F61" s="2"/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9" t="s">
        <v>536</v>
      </c>
      <c r="B62" s="9"/>
      <c r="C62" s="9"/>
      <c r="D62" s="126"/>
      <c r="E62" s="2"/>
      <c r="F62" s="2"/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12"/>
      <c r="B63" s="128"/>
      <c r="C63" s="17" t="s">
        <v>537</v>
      </c>
      <c r="D63" s="18">
        <v>1108.99</v>
      </c>
      <c r="E63" s="2"/>
      <c r="F63" s="2"/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619" t="s">
        <v>14</v>
      </c>
      <c r="B64" s="617"/>
      <c r="C64" s="617"/>
      <c r="D64" s="47">
        <f>SUM(D63)</f>
        <v>1108.99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42"/>
      <c r="B65" s="42"/>
      <c r="C65" s="140"/>
      <c r="D65" s="45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9" t="s">
        <v>36</v>
      </c>
      <c r="B66" s="49"/>
      <c r="C66" s="2"/>
      <c r="D66" s="52">
        <f>SUM(D64+D60)</f>
        <v>3711.49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9"/>
      <c r="B67" s="49"/>
      <c r="C67" s="2"/>
      <c r="D67" s="126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9" t="s">
        <v>38</v>
      </c>
      <c r="B68" s="9"/>
      <c r="C68" s="2"/>
      <c r="D68" s="8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143"/>
      <c r="B69" s="144"/>
      <c r="C69" s="144" t="s">
        <v>239</v>
      </c>
      <c r="D69" s="148">
        <v>-46.45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606" t="s">
        <v>77</v>
      </c>
      <c r="B70" s="607"/>
      <c r="C70" s="608"/>
      <c r="D70" s="152">
        <f>SUM(D69)</f>
        <v>-46.45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5"/>
      <c r="B71" s="7"/>
      <c r="C71" s="2"/>
      <c r="D71" s="45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613" t="s">
        <v>160</v>
      </c>
      <c r="B72" s="614"/>
      <c r="C72" s="614"/>
      <c r="D72" s="8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625" t="s">
        <v>36</v>
      </c>
      <c r="B73" s="626"/>
      <c r="C73" s="82">
        <f>D66</f>
        <v>3711.49</v>
      </c>
      <c r="D73" s="8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606" t="s">
        <v>81</v>
      </c>
      <c r="B74" s="608"/>
      <c r="C74" s="84">
        <f>D70</f>
        <v>-46.45</v>
      </c>
      <c r="D74" s="8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42"/>
      <c r="B75" s="42"/>
      <c r="C75" s="42"/>
      <c r="D75" s="45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627" t="s">
        <v>540</v>
      </c>
      <c r="B76" s="604"/>
      <c r="C76" s="628"/>
      <c r="D76" s="6">
        <f>C73+C74</f>
        <v>3665.04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42"/>
      <c r="B77" s="42"/>
      <c r="C77" s="140"/>
      <c r="D77" s="45"/>
      <c r="E77" s="2"/>
      <c r="F77" s="2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629" t="s">
        <v>163</v>
      </c>
      <c r="B78" s="610"/>
      <c r="C78" s="610"/>
      <c r="D78" s="610"/>
      <c r="E78" s="2"/>
      <c r="F78" s="2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5"/>
      <c r="B79" s="7"/>
      <c r="C79" s="2"/>
      <c r="D79" s="8"/>
      <c r="E79" s="2"/>
      <c r="F79" s="2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161" t="s">
        <v>164</v>
      </c>
      <c r="B80" s="162" t="s">
        <v>166</v>
      </c>
      <c r="C80" s="144"/>
      <c r="D80" s="40">
        <f>D43</f>
        <v>1738.98</v>
      </c>
      <c r="E80" s="2"/>
      <c r="F80" s="2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165" t="s">
        <v>167</v>
      </c>
      <c r="B81" s="167" t="s">
        <v>170</v>
      </c>
      <c r="C81" s="22"/>
      <c r="D81" s="169">
        <f>D76</f>
        <v>3665.04</v>
      </c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165" t="s">
        <v>172</v>
      </c>
      <c r="B82" s="167" t="s">
        <v>173</v>
      </c>
      <c r="C82" s="22"/>
      <c r="D82" s="169">
        <v>0.42</v>
      </c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165" t="s">
        <v>174</v>
      </c>
      <c r="B83" s="167" t="s">
        <v>173</v>
      </c>
      <c r="C83" s="22"/>
      <c r="D83" s="169">
        <v>206.56</v>
      </c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173" t="s">
        <v>175</v>
      </c>
      <c r="B84" s="174" t="s">
        <v>173</v>
      </c>
      <c r="C84" s="73"/>
      <c r="D84" s="176">
        <f>D58</f>
        <v>486.24999999999989</v>
      </c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177" t="s">
        <v>176</v>
      </c>
      <c r="B85" s="178" t="s">
        <v>173</v>
      </c>
      <c r="C85" s="184"/>
      <c r="D85" s="186">
        <v>2017.75</v>
      </c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x14ac:dyDescent="0.25">
      <c r="A86" s="619" t="s">
        <v>178</v>
      </c>
      <c r="B86" s="623"/>
      <c r="C86" s="188"/>
      <c r="D86" s="189">
        <f>SUM(D80:D85)</f>
        <v>8115.0000000000009</v>
      </c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3"/>
      <c r="B87" s="3"/>
      <c r="C87" s="3"/>
      <c r="D87" s="3"/>
      <c r="E87" s="2"/>
      <c r="F87" s="2"/>
      <c r="G87" s="3"/>
      <c r="H87" s="3"/>
      <c r="I87" s="3"/>
      <c r="J87" s="2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" customHeight="1" x14ac:dyDescent="0.25">
      <c r="A88" s="3"/>
      <c r="B88" s="3"/>
      <c r="C88" s="3"/>
      <c r="D88" s="3"/>
      <c r="E88" s="2"/>
      <c r="F88" s="2"/>
      <c r="G88" s="3"/>
      <c r="H88" s="3"/>
      <c r="I88" s="3"/>
      <c r="J88" s="2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" customHeight="1" x14ac:dyDescent="0.25">
      <c r="A89" s="3"/>
      <c r="B89" s="3"/>
      <c r="C89" s="3"/>
      <c r="D89" s="3"/>
      <c r="E89" s="2"/>
      <c r="F89" s="2"/>
      <c r="G89" s="3"/>
      <c r="H89" s="3"/>
      <c r="I89" s="3"/>
      <c r="J89" s="2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" customHeight="1" x14ac:dyDescent="0.25">
      <c r="A90" s="3"/>
      <c r="B90" s="3"/>
      <c r="C90" s="3"/>
      <c r="D90" s="3"/>
      <c r="E90" s="2"/>
      <c r="F90" s="2"/>
      <c r="G90" s="3"/>
      <c r="H90" s="3"/>
      <c r="I90" s="3"/>
      <c r="J90" s="2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" customHeight="1" x14ac:dyDescent="0.25">
      <c r="A91" s="3"/>
      <c r="B91" s="86"/>
      <c r="C91" s="86"/>
      <c r="D91" s="86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3"/>
      <c r="B92" s="5"/>
      <c r="C92" s="7"/>
      <c r="D92" s="2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3"/>
      <c r="B93" s="5"/>
      <c r="C93" s="11"/>
      <c r="D93" s="2"/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3"/>
      <c r="B94" s="5"/>
      <c r="C94" s="2"/>
      <c r="D94" s="2"/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3"/>
      <c r="B95" s="5"/>
      <c r="C95" s="2"/>
      <c r="D95" s="2"/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3"/>
      <c r="B96" s="5"/>
      <c r="C96" s="2"/>
      <c r="D96" s="2"/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3"/>
      <c r="B97" s="5"/>
      <c r="C97" s="2"/>
      <c r="D97" s="2"/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3"/>
      <c r="B98" s="5"/>
      <c r="C98" s="2"/>
      <c r="D98" s="192"/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3"/>
      <c r="B99" s="609"/>
      <c r="C99" s="610"/>
      <c r="D99" s="2"/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25">
      <c r="A100" s="3"/>
      <c r="B100" s="3"/>
      <c r="C100" s="3"/>
      <c r="D100" s="3"/>
      <c r="E100" s="2"/>
      <c r="F100" s="2"/>
      <c r="G100" s="3"/>
      <c r="H100" s="3"/>
      <c r="I100" s="3"/>
      <c r="J100" s="2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" customHeight="1" x14ac:dyDescent="0.25">
      <c r="A101" s="3"/>
      <c r="B101" s="3"/>
      <c r="C101" s="3"/>
      <c r="D101" s="3"/>
      <c r="E101" s="2"/>
      <c r="F101" s="2"/>
      <c r="G101" s="3"/>
      <c r="H101" s="3"/>
      <c r="I101" s="3"/>
      <c r="J101" s="2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" customHeight="1" x14ac:dyDescent="0.25">
      <c r="A102" s="3"/>
      <c r="B102" s="3"/>
      <c r="C102" s="3"/>
      <c r="D102" s="3"/>
      <c r="E102" s="2"/>
      <c r="F102" s="2"/>
      <c r="G102" s="3"/>
      <c r="H102" s="3"/>
      <c r="I102" s="3"/>
      <c r="J102" s="2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" customHeight="1" x14ac:dyDescent="0.25">
      <c r="A103" s="3"/>
      <c r="B103" s="3"/>
      <c r="C103" s="3"/>
      <c r="D103" s="3"/>
      <c r="E103" s="2"/>
      <c r="F103" s="2"/>
      <c r="G103" s="3"/>
      <c r="H103" s="3"/>
      <c r="I103" s="3"/>
      <c r="J103" s="2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" customHeight="1" x14ac:dyDescent="0.25">
      <c r="A104" s="3"/>
      <c r="B104" s="3"/>
      <c r="C104" s="3"/>
      <c r="D104" s="3"/>
      <c r="E104" s="2"/>
      <c r="F104" s="2"/>
      <c r="G104" s="3"/>
      <c r="H104" s="3"/>
      <c r="I104" s="3"/>
      <c r="J104" s="2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" customHeight="1" x14ac:dyDescent="0.25">
      <c r="A105" s="3"/>
      <c r="B105" s="3"/>
      <c r="C105" s="3"/>
      <c r="D105" s="3"/>
      <c r="E105" s="2"/>
      <c r="F105" s="2"/>
      <c r="G105" s="3"/>
      <c r="H105" s="3"/>
      <c r="I105" s="3"/>
      <c r="J105" s="2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" customHeight="1" x14ac:dyDescent="0.25">
      <c r="A106" s="3"/>
      <c r="B106" s="3"/>
      <c r="C106" s="3"/>
      <c r="D106" s="3"/>
      <c r="E106" s="2"/>
      <c r="F106" s="2"/>
      <c r="G106" s="3"/>
      <c r="H106" s="3"/>
      <c r="I106" s="3"/>
      <c r="J106" s="2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" customHeight="1" x14ac:dyDescent="0.25">
      <c r="A107" s="3"/>
      <c r="B107" s="3"/>
      <c r="C107" s="3"/>
      <c r="D107" s="3"/>
      <c r="E107" s="2"/>
      <c r="F107" s="2"/>
      <c r="G107" s="3"/>
      <c r="H107" s="3"/>
      <c r="I107" s="3"/>
      <c r="J107" s="2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" customHeight="1" x14ac:dyDescent="0.25">
      <c r="A108" s="3"/>
      <c r="B108" s="3"/>
      <c r="C108" s="3"/>
      <c r="D108" s="3"/>
      <c r="E108" s="2"/>
      <c r="F108" s="2"/>
      <c r="G108" s="3"/>
      <c r="H108" s="3"/>
      <c r="I108" s="3"/>
      <c r="J108" s="2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" customHeight="1" x14ac:dyDescent="0.25">
      <c r="A109" s="3"/>
      <c r="B109" s="3"/>
      <c r="C109" s="3"/>
      <c r="D109" s="3"/>
      <c r="E109" s="2"/>
      <c r="F109" s="2"/>
      <c r="G109" s="3"/>
      <c r="H109" s="3"/>
      <c r="I109" s="3"/>
      <c r="J109" s="2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" customHeight="1" x14ac:dyDescent="0.25">
      <c r="A110" s="3"/>
      <c r="B110" s="3"/>
      <c r="C110" s="3"/>
      <c r="D110" s="3"/>
      <c r="E110" s="2"/>
      <c r="F110" s="2"/>
      <c r="G110" s="3"/>
      <c r="H110" s="3"/>
      <c r="I110" s="3"/>
      <c r="J110" s="2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" customHeight="1" x14ac:dyDescent="0.25">
      <c r="A111" s="3"/>
      <c r="B111" s="3"/>
      <c r="C111" s="3"/>
      <c r="D111" s="3"/>
      <c r="E111" s="2"/>
      <c r="F111" s="2"/>
      <c r="G111" s="3"/>
      <c r="H111" s="3"/>
      <c r="I111" s="3"/>
      <c r="J111" s="2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" customHeight="1" x14ac:dyDescent="0.25">
      <c r="A112" s="3"/>
      <c r="B112" s="3"/>
      <c r="C112" s="3"/>
      <c r="D112" s="3"/>
      <c r="E112" s="2"/>
      <c r="F112" s="2"/>
      <c r="G112" s="3"/>
      <c r="H112" s="3"/>
      <c r="I112" s="3"/>
      <c r="J112" s="2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" customHeight="1" x14ac:dyDescent="0.25">
      <c r="A113" s="3"/>
      <c r="B113" s="3"/>
      <c r="C113" s="3"/>
      <c r="D113" s="3"/>
      <c r="E113" s="2"/>
      <c r="F113" s="2"/>
      <c r="G113" s="3"/>
      <c r="H113" s="3"/>
      <c r="I113" s="3"/>
      <c r="J113" s="2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" customHeight="1" x14ac:dyDescent="0.25">
      <c r="A114" s="3"/>
      <c r="B114" s="3"/>
      <c r="C114" s="3"/>
      <c r="D114" s="3"/>
      <c r="E114" s="2"/>
      <c r="F114" s="2"/>
      <c r="G114" s="3"/>
      <c r="H114" s="3"/>
      <c r="I114" s="3"/>
      <c r="J114" s="2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" customHeight="1" x14ac:dyDescent="0.25">
      <c r="A115" s="3"/>
      <c r="B115" s="3"/>
      <c r="C115" s="3"/>
      <c r="D115" s="3"/>
      <c r="E115" s="2"/>
      <c r="F115" s="2"/>
      <c r="G115" s="3"/>
      <c r="H115" s="3"/>
      <c r="I115" s="3"/>
      <c r="J115" s="2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" customHeight="1" x14ac:dyDescent="0.25">
      <c r="A116" s="3"/>
      <c r="B116" s="3"/>
      <c r="C116" s="3"/>
      <c r="D116" s="3"/>
      <c r="E116" s="2"/>
      <c r="F116" s="2"/>
      <c r="G116" s="3"/>
      <c r="H116" s="3"/>
      <c r="I116" s="3"/>
      <c r="J116" s="2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" customHeight="1" x14ac:dyDescent="0.25">
      <c r="A117" s="3"/>
      <c r="B117" s="3"/>
      <c r="C117" s="3"/>
      <c r="D117" s="3"/>
      <c r="E117" s="2"/>
      <c r="F117" s="2"/>
      <c r="G117" s="3"/>
      <c r="H117" s="3"/>
      <c r="I117" s="3"/>
      <c r="J117" s="2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" customHeight="1" x14ac:dyDescent="0.25">
      <c r="A118" s="3"/>
      <c r="B118" s="3"/>
      <c r="C118" s="3"/>
      <c r="D118" s="3"/>
      <c r="E118" s="2"/>
      <c r="F118" s="2"/>
      <c r="G118" s="3"/>
      <c r="H118" s="3"/>
      <c r="I118" s="3"/>
      <c r="J118" s="2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" customHeight="1" x14ac:dyDescent="0.25">
      <c r="A119" s="3"/>
      <c r="B119" s="3"/>
      <c r="C119" s="3"/>
      <c r="D119" s="3"/>
      <c r="E119" s="2"/>
      <c r="F119" s="2"/>
      <c r="G119" s="3"/>
      <c r="H119" s="3"/>
      <c r="I119" s="3"/>
      <c r="J119" s="2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" customHeight="1" x14ac:dyDescent="0.25">
      <c r="A120" s="3"/>
      <c r="B120" s="3"/>
      <c r="C120" s="3"/>
      <c r="D120" s="3"/>
      <c r="E120" s="2"/>
      <c r="F120" s="2"/>
      <c r="G120" s="3"/>
      <c r="H120" s="3"/>
      <c r="I120" s="3"/>
      <c r="J120" s="2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" customHeight="1" x14ac:dyDescent="0.25">
      <c r="A121" s="3"/>
      <c r="B121" s="3"/>
      <c r="C121" s="3"/>
      <c r="D121" s="3"/>
      <c r="E121" s="2"/>
      <c r="F121" s="2"/>
      <c r="G121" s="3"/>
      <c r="H121" s="3"/>
      <c r="I121" s="3"/>
      <c r="J121" s="2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" customHeight="1" x14ac:dyDescent="0.25">
      <c r="A122" s="3"/>
      <c r="B122" s="3"/>
      <c r="C122" s="3"/>
      <c r="D122" s="3"/>
      <c r="E122" s="2"/>
      <c r="F122" s="2"/>
      <c r="G122" s="3"/>
      <c r="H122" s="3"/>
      <c r="I122" s="3"/>
      <c r="J122" s="2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" customHeight="1" x14ac:dyDescent="0.25">
      <c r="A123" s="3"/>
      <c r="B123" s="3"/>
      <c r="C123" s="3"/>
      <c r="D123" s="3"/>
      <c r="E123" s="2"/>
      <c r="F123" s="2"/>
      <c r="G123" s="3"/>
      <c r="H123" s="3"/>
      <c r="I123" s="3"/>
      <c r="J123" s="2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A124" s="3"/>
      <c r="B124" s="3"/>
      <c r="C124" s="3"/>
      <c r="D124" s="3"/>
      <c r="E124" s="2"/>
      <c r="F124" s="2"/>
      <c r="G124" s="3"/>
      <c r="H124" s="3"/>
      <c r="I124" s="3"/>
      <c r="J124" s="2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" customHeight="1" x14ac:dyDescent="0.25">
      <c r="A125" s="3"/>
      <c r="B125" s="3"/>
      <c r="C125" s="3"/>
      <c r="D125" s="3"/>
      <c r="E125" s="2"/>
      <c r="F125" s="2"/>
      <c r="G125" s="3"/>
      <c r="H125" s="3"/>
      <c r="I125" s="3"/>
      <c r="J125" s="2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" customHeight="1" x14ac:dyDescent="0.25">
      <c r="A126" s="3"/>
      <c r="B126" s="3"/>
      <c r="C126" s="3"/>
      <c r="D126" s="3"/>
      <c r="E126" s="2"/>
      <c r="F126" s="2"/>
      <c r="G126" s="3"/>
      <c r="H126" s="3"/>
      <c r="I126" s="3"/>
      <c r="J126" s="2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" customHeight="1" x14ac:dyDescent="0.25">
      <c r="A127" s="3"/>
      <c r="B127" s="3"/>
      <c r="C127" s="3"/>
      <c r="D127" s="3"/>
      <c r="E127" s="2"/>
      <c r="F127" s="2"/>
      <c r="G127" s="3"/>
      <c r="H127" s="3"/>
      <c r="I127" s="3"/>
      <c r="J127" s="2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" customHeight="1" x14ac:dyDescent="0.25">
      <c r="A128" s="3"/>
      <c r="B128" s="3"/>
      <c r="C128" s="3"/>
      <c r="D128" s="3"/>
      <c r="E128" s="2"/>
      <c r="F128" s="2"/>
      <c r="G128" s="3"/>
      <c r="H128" s="3"/>
      <c r="I128" s="3"/>
      <c r="J128" s="2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" customHeight="1" x14ac:dyDescent="0.25">
      <c r="A129" s="3"/>
      <c r="B129" s="3"/>
      <c r="C129" s="3"/>
      <c r="D129" s="3"/>
      <c r="E129" s="2"/>
      <c r="F129" s="2"/>
      <c r="G129" s="3"/>
      <c r="H129" s="3"/>
      <c r="I129" s="3"/>
      <c r="J129" s="2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" customHeight="1" x14ac:dyDescent="0.25">
      <c r="A130" s="3"/>
      <c r="B130" s="3"/>
      <c r="C130" s="3"/>
      <c r="D130" s="3"/>
      <c r="E130" s="2"/>
      <c r="F130" s="2"/>
      <c r="G130" s="3"/>
      <c r="H130" s="3"/>
      <c r="I130" s="3"/>
      <c r="J130" s="2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" customHeight="1" x14ac:dyDescent="0.25">
      <c r="A131" s="3"/>
      <c r="B131" s="3"/>
      <c r="C131" s="3"/>
      <c r="D131" s="3"/>
      <c r="E131" s="2"/>
      <c r="F131" s="2"/>
      <c r="G131" s="3"/>
      <c r="H131" s="3"/>
      <c r="I131" s="3"/>
      <c r="J131" s="2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" customHeight="1" x14ac:dyDescent="0.25">
      <c r="A132" s="3"/>
      <c r="B132" s="3"/>
      <c r="C132" s="3"/>
      <c r="D132" s="3"/>
      <c r="E132" s="2"/>
      <c r="F132" s="2"/>
      <c r="G132" s="3"/>
      <c r="H132" s="3"/>
      <c r="I132" s="3"/>
      <c r="J132" s="2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" customHeight="1" x14ac:dyDescent="0.25">
      <c r="A133" s="3"/>
      <c r="B133" s="3"/>
      <c r="C133" s="3"/>
      <c r="D133" s="3"/>
      <c r="E133" s="2"/>
      <c r="F133" s="2"/>
      <c r="G133" s="3"/>
      <c r="H133" s="3"/>
      <c r="I133" s="3"/>
      <c r="J133" s="2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" customHeight="1" x14ac:dyDescent="0.25">
      <c r="A134" s="3"/>
      <c r="B134" s="3"/>
      <c r="C134" s="3"/>
      <c r="D134" s="3"/>
      <c r="E134" s="2"/>
      <c r="F134" s="2"/>
      <c r="G134" s="3"/>
      <c r="H134" s="3"/>
      <c r="I134" s="3"/>
      <c r="J134" s="2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 x14ac:dyDescent="0.25">
      <c r="A135" s="3"/>
      <c r="B135" s="3"/>
      <c r="C135" s="3"/>
      <c r="D135" s="3"/>
      <c r="E135" s="2"/>
      <c r="F135" s="2"/>
      <c r="G135" s="3"/>
      <c r="H135" s="3"/>
      <c r="I135" s="3"/>
      <c r="J135" s="2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 x14ac:dyDescent="0.25">
      <c r="A136" s="3"/>
      <c r="B136" s="3"/>
      <c r="C136" s="3"/>
      <c r="D136" s="3"/>
      <c r="E136" s="2"/>
      <c r="F136" s="2"/>
      <c r="G136" s="3"/>
      <c r="H136" s="3"/>
      <c r="I136" s="3"/>
      <c r="J136" s="2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" customHeight="1" x14ac:dyDescent="0.25">
      <c r="A137" s="3"/>
      <c r="B137" s="3"/>
      <c r="C137" s="3"/>
      <c r="D137" s="3"/>
      <c r="E137" s="2"/>
      <c r="F137" s="2"/>
      <c r="G137" s="3"/>
      <c r="H137" s="3"/>
      <c r="I137" s="3"/>
      <c r="J137" s="2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" customHeight="1" x14ac:dyDescent="0.25">
      <c r="A138" s="3"/>
      <c r="B138" s="3"/>
      <c r="C138" s="3"/>
      <c r="D138" s="3"/>
      <c r="E138" s="2"/>
      <c r="F138" s="2"/>
      <c r="G138" s="3"/>
      <c r="H138" s="3"/>
      <c r="I138" s="3"/>
      <c r="J138" s="2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" customHeight="1" x14ac:dyDescent="0.25">
      <c r="A139" s="3"/>
      <c r="B139" s="3"/>
      <c r="C139" s="3"/>
      <c r="D139" s="3"/>
      <c r="E139" s="2"/>
      <c r="F139" s="2"/>
      <c r="G139" s="3"/>
      <c r="H139" s="3"/>
      <c r="I139" s="3"/>
      <c r="J139" s="2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" customHeight="1" x14ac:dyDescent="0.25">
      <c r="A140" s="3"/>
      <c r="B140" s="3"/>
      <c r="C140" s="3"/>
      <c r="D140" s="3"/>
      <c r="E140" s="2"/>
      <c r="F140" s="2"/>
      <c r="G140" s="3"/>
      <c r="H140" s="3"/>
      <c r="I140" s="3"/>
      <c r="J140" s="2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" customHeight="1" x14ac:dyDescent="0.25">
      <c r="A141" s="3"/>
      <c r="B141" s="3"/>
      <c r="C141" s="3"/>
      <c r="D141" s="3"/>
      <c r="E141" s="2"/>
      <c r="F141" s="2"/>
      <c r="G141" s="3"/>
      <c r="H141" s="3"/>
      <c r="I141" s="3"/>
      <c r="J141" s="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" customHeight="1" x14ac:dyDescent="0.25">
      <c r="A142" s="3"/>
      <c r="B142" s="3"/>
      <c r="C142" s="3"/>
      <c r="D142" s="3"/>
      <c r="E142" s="2"/>
      <c r="F142" s="2"/>
      <c r="G142" s="3"/>
      <c r="H142" s="3"/>
      <c r="I142" s="3"/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3"/>
      <c r="B143" s="3"/>
      <c r="C143" s="3"/>
      <c r="D143" s="3"/>
      <c r="E143" s="2"/>
      <c r="F143" s="2"/>
      <c r="G143" s="3"/>
      <c r="H143" s="3"/>
      <c r="I143" s="3"/>
      <c r="J143" s="2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" customHeight="1" x14ac:dyDescent="0.25">
      <c r="A144" s="3"/>
      <c r="B144" s="3"/>
      <c r="C144" s="3"/>
      <c r="D144" s="3"/>
      <c r="E144" s="2"/>
      <c r="F144" s="2"/>
      <c r="G144" s="3"/>
      <c r="H144" s="3"/>
      <c r="I144" s="3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3"/>
      <c r="B145" s="3"/>
      <c r="C145" s="3"/>
      <c r="D145" s="3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5">
    <mergeCell ref="A38:B38"/>
    <mergeCell ref="A39:B39"/>
    <mergeCell ref="A35:C35"/>
    <mergeCell ref="B99:C99"/>
    <mergeCell ref="A72:C72"/>
    <mergeCell ref="A73:B73"/>
    <mergeCell ref="A86:B86"/>
    <mergeCell ref="A76:C76"/>
    <mergeCell ref="A78:D78"/>
    <mergeCell ref="A1:D1"/>
    <mergeCell ref="A2:D2"/>
    <mergeCell ref="A3:D3"/>
    <mergeCell ref="A64:C64"/>
    <mergeCell ref="A74:B74"/>
    <mergeCell ref="A70:C70"/>
    <mergeCell ref="A41:C41"/>
    <mergeCell ref="A43:C43"/>
    <mergeCell ref="A45:C45"/>
    <mergeCell ref="A51:C51"/>
    <mergeCell ref="A60:C60"/>
    <mergeCell ref="A53:C53"/>
    <mergeCell ref="A58:C58"/>
    <mergeCell ref="A5:C5"/>
    <mergeCell ref="A16:C16"/>
    <mergeCell ref="A37:C37"/>
  </mergeCells>
  <pageMargins left="0.7" right="0.7" top="0.75" bottom="0.75" header="0" footer="0"/>
  <pageSetup scale="44" orientation="portrait"/>
  <headerFooter>
    <oddFooter>&amp;LBBBBBB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Z1000"/>
  <sheetViews>
    <sheetView topLeftCell="A31" zoomScale="80" zoomScaleNormal="80" workbookViewId="0">
      <selection sqref="A1:D1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82.28515625" customWidth="1"/>
    <col min="4" max="4" width="19" customWidth="1"/>
    <col min="5" max="5" width="13.5703125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545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x14ac:dyDescent="0.25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5">
      <c r="A5" s="611" t="s">
        <v>546</v>
      </c>
      <c r="B5" s="610"/>
      <c r="C5" s="612"/>
      <c r="D5" s="6">
        <v>1738.98</v>
      </c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5">
      <c r="A6" s="5"/>
      <c r="B6" s="7"/>
      <c r="C6" s="2"/>
      <c r="D6" s="8"/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25">
      <c r="A7" s="9" t="s">
        <v>6</v>
      </c>
      <c r="B7" s="7"/>
      <c r="C7" s="10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x14ac:dyDescent="0.25">
      <c r="A8" s="11"/>
      <c r="B8" s="2"/>
      <c r="C8" s="2"/>
      <c r="D8" s="8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9" t="s">
        <v>547</v>
      </c>
      <c r="B9" s="9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x14ac:dyDescent="0.25">
      <c r="A10" s="12">
        <v>43231</v>
      </c>
      <c r="B10" s="13" t="s">
        <v>18</v>
      </c>
      <c r="C10" s="17" t="s">
        <v>548</v>
      </c>
      <c r="D10" s="18">
        <v>120.27</v>
      </c>
      <c r="E10" s="2"/>
      <c r="F10" s="2"/>
      <c r="G10" s="3"/>
      <c r="H10" s="3"/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 x14ac:dyDescent="0.25">
      <c r="A11" s="12">
        <v>43231</v>
      </c>
      <c r="B11" s="13" t="s">
        <v>18</v>
      </c>
      <c r="C11" s="17" t="s">
        <v>549</v>
      </c>
      <c r="D11" s="18">
        <v>70.36</v>
      </c>
      <c r="E11" s="2"/>
      <c r="F11" s="2"/>
      <c r="G11" s="3"/>
      <c r="H11" s="3"/>
      <c r="I11" s="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 x14ac:dyDescent="0.25">
      <c r="A12" s="12"/>
      <c r="B12" s="13"/>
      <c r="C12" s="17"/>
      <c r="D12" s="18"/>
      <c r="E12" s="2"/>
      <c r="F12" s="2"/>
      <c r="G12" s="3"/>
      <c r="H12" s="3"/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 x14ac:dyDescent="0.25">
      <c r="A13" s="606" t="s">
        <v>14</v>
      </c>
      <c r="B13" s="607"/>
      <c r="C13" s="608"/>
      <c r="D13" s="40">
        <f>SUM(D10:D12)</f>
        <v>190.63</v>
      </c>
      <c r="E13" s="2"/>
      <c r="F13" s="2"/>
      <c r="G13" s="3"/>
      <c r="H13" s="3"/>
      <c r="I13" s="3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 x14ac:dyDescent="0.25">
      <c r="A14" s="42"/>
      <c r="B14" s="42"/>
      <c r="C14" s="42"/>
      <c r="D14" s="45"/>
      <c r="E14" s="2"/>
      <c r="F14" s="2"/>
      <c r="G14" s="3"/>
      <c r="H14" s="3"/>
      <c r="I14" s="3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 x14ac:dyDescent="0.25">
      <c r="A15" s="9" t="s">
        <v>36</v>
      </c>
      <c r="B15" s="49"/>
      <c r="C15" s="2"/>
      <c r="D15" s="52">
        <f>D5+D13</f>
        <v>1929.6100000000001</v>
      </c>
      <c r="E15" s="2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11"/>
      <c r="B16" s="2"/>
      <c r="C16" s="2"/>
      <c r="D16" s="8"/>
      <c r="E16" s="2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25">
      <c r="A17" s="9" t="s">
        <v>38</v>
      </c>
      <c r="B17" s="9"/>
      <c r="C17" s="2"/>
      <c r="D17" s="8"/>
      <c r="E17" s="2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12">
        <v>43233</v>
      </c>
      <c r="B18" s="13" t="s">
        <v>49</v>
      </c>
      <c r="C18" s="144" t="s">
        <v>550</v>
      </c>
      <c r="D18" s="148">
        <v>-232.46</v>
      </c>
      <c r="E18" s="2"/>
      <c r="F18" s="2"/>
      <c r="G18" s="3"/>
      <c r="H18" s="3"/>
      <c r="I18" s="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 x14ac:dyDescent="0.25">
      <c r="A19" s="26">
        <v>43235</v>
      </c>
      <c r="B19" s="27" t="s">
        <v>528</v>
      </c>
      <c r="C19" s="22" t="s">
        <v>354</v>
      </c>
      <c r="D19" s="58">
        <v>-249.48</v>
      </c>
      <c r="E19" s="2"/>
      <c r="F19" s="2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25">
      <c r="A20" s="26">
        <v>43235</v>
      </c>
      <c r="B20" s="27" t="s">
        <v>529</v>
      </c>
      <c r="C20" s="22" t="s">
        <v>354</v>
      </c>
      <c r="D20" s="58">
        <v>-88.95</v>
      </c>
      <c r="E20" s="2"/>
      <c r="F20" s="2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 x14ac:dyDescent="0.25">
      <c r="A21" s="26">
        <v>43244</v>
      </c>
      <c r="B21" s="27" t="s">
        <v>523</v>
      </c>
      <c r="C21" s="73" t="s">
        <v>524</v>
      </c>
      <c r="D21" s="58">
        <v>-200</v>
      </c>
      <c r="E21" s="2"/>
      <c r="F21" s="2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 x14ac:dyDescent="0.25">
      <c r="A22" s="65"/>
      <c r="B22" s="27"/>
      <c r="C22" s="22"/>
      <c r="D22" s="58"/>
      <c r="E22" s="2"/>
      <c r="F22" s="2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 x14ac:dyDescent="0.25">
      <c r="A23" s="606" t="s">
        <v>77</v>
      </c>
      <c r="B23" s="607"/>
      <c r="C23" s="615"/>
      <c r="D23" s="78">
        <f>SUM(D18:D22)</f>
        <v>-770.89</v>
      </c>
      <c r="E23" s="2"/>
      <c r="F23" s="2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 x14ac:dyDescent="0.25">
      <c r="A24" s="42"/>
      <c r="B24" s="42"/>
      <c r="C24" s="42"/>
      <c r="D24" s="45"/>
      <c r="E24" s="2"/>
      <c r="F24" s="2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25">
      <c r="A25" s="613" t="s">
        <v>80</v>
      </c>
      <c r="B25" s="614"/>
      <c r="C25" s="614"/>
      <c r="D25" s="8"/>
      <c r="E25" s="2"/>
      <c r="F25" s="2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 x14ac:dyDescent="0.25">
      <c r="A26" s="625" t="s">
        <v>36</v>
      </c>
      <c r="B26" s="626"/>
      <c r="C26" s="82">
        <f>D15</f>
        <v>1929.6100000000001</v>
      </c>
      <c r="D26" s="8"/>
      <c r="E26" s="2"/>
      <c r="F26" s="2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25">
      <c r="A27" s="606" t="s">
        <v>81</v>
      </c>
      <c r="B27" s="608"/>
      <c r="C27" s="84">
        <f>D23</f>
        <v>-770.89</v>
      </c>
      <c r="D27" s="8"/>
      <c r="E27" s="2"/>
      <c r="F27" s="2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 x14ac:dyDescent="0.25">
      <c r="A28" s="42"/>
      <c r="B28" s="42"/>
      <c r="C28" s="42"/>
      <c r="D28" s="45"/>
      <c r="E28" s="86"/>
      <c r="F28" s="2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 x14ac:dyDescent="0.25">
      <c r="A29" s="620" t="s">
        <v>551</v>
      </c>
      <c r="B29" s="617"/>
      <c r="C29" s="621"/>
      <c r="D29" s="89">
        <f>C26+C27</f>
        <v>1158.7200000000003</v>
      </c>
      <c r="E29" s="2"/>
      <c r="F29" s="10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25">
      <c r="A30" s="42"/>
      <c r="B30" s="42"/>
      <c r="C30" s="42"/>
      <c r="D30" s="45"/>
      <c r="E30" s="45"/>
      <c r="F30" s="2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25">
      <c r="A31" s="622" t="s">
        <v>552</v>
      </c>
      <c r="B31" s="617"/>
      <c r="C31" s="621"/>
      <c r="D31" s="89">
        <f>D29</f>
        <v>1158.7200000000003</v>
      </c>
      <c r="E31" s="45"/>
      <c r="F31" s="2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25">
      <c r="A32" s="93"/>
      <c r="B32" s="93"/>
      <c r="C32" s="8"/>
      <c r="D32" s="8"/>
      <c r="E32" s="45"/>
      <c r="F32" s="2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 x14ac:dyDescent="0.25">
      <c r="A33" s="619" t="s">
        <v>87</v>
      </c>
      <c r="B33" s="617"/>
      <c r="C33" s="623"/>
      <c r="D33" s="6">
        <f>SUM(D34:D37)</f>
        <v>-190.63</v>
      </c>
      <c r="E33" s="45"/>
      <c r="F33" s="2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 x14ac:dyDescent="0.25">
      <c r="A34" s="65"/>
      <c r="B34" s="20" t="s">
        <v>553</v>
      </c>
      <c r="C34" s="73" t="s">
        <v>554</v>
      </c>
      <c r="D34" s="98">
        <v>-120.27</v>
      </c>
      <c r="E34" s="45"/>
      <c r="F34" s="2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 x14ac:dyDescent="0.25">
      <c r="A35" s="65"/>
      <c r="B35" s="20" t="s">
        <v>555</v>
      </c>
      <c r="C35" s="73" t="s">
        <v>556</v>
      </c>
      <c r="D35" s="98">
        <v>-70.36</v>
      </c>
      <c r="E35" s="45"/>
      <c r="F35" s="2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 x14ac:dyDescent="0.25">
      <c r="A36" s="238"/>
      <c r="B36" s="335"/>
      <c r="C36" s="237"/>
      <c r="D36" s="271"/>
      <c r="E36" s="45"/>
      <c r="F36" s="2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 x14ac:dyDescent="0.25">
      <c r="A37" s="320"/>
      <c r="B37" s="321"/>
      <c r="C37" s="192"/>
      <c r="D37" s="309"/>
      <c r="E37" s="2"/>
      <c r="F37" s="2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25">
      <c r="A38" s="619" t="s">
        <v>92</v>
      </c>
      <c r="B38" s="617"/>
      <c r="C38" s="623"/>
      <c r="D38" s="89">
        <f>D29+D33</f>
        <v>968.09000000000026</v>
      </c>
      <c r="E38" s="2"/>
      <c r="F38" s="2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 x14ac:dyDescent="0.25">
      <c r="A39" s="5"/>
      <c r="B39" s="1"/>
      <c r="C39" s="2"/>
      <c r="D39" s="8"/>
      <c r="E39" s="2"/>
      <c r="F39" s="2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 x14ac:dyDescent="0.25">
      <c r="A40" s="624" t="s">
        <v>96</v>
      </c>
      <c r="B40" s="617"/>
      <c r="C40" s="623"/>
      <c r="D40" s="104">
        <v>486.25</v>
      </c>
      <c r="E40" s="2"/>
      <c r="F40" s="2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25">
      <c r="A41" s="108" t="s">
        <v>100</v>
      </c>
      <c r="B41" s="109"/>
      <c r="C41" s="109"/>
      <c r="D41" s="110"/>
      <c r="E41" s="2"/>
      <c r="F41" s="2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25">
      <c r="A42" s="336">
        <v>43231</v>
      </c>
      <c r="B42" s="337" t="s">
        <v>18</v>
      </c>
      <c r="C42" s="338" t="s">
        <v>557</v>
      </c>
      <c r="D42" s="115">
        <v>-120.27</v>
      </c>
      <c r="E42" s="2"/>
      <c r="F42" s="2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25">
      <c r="A43" s="112">
        <v>43231</v>
      </c>
      <c r="B43" s="113" t="s">
        <v>18</v>
      </c>
      <c r="C43" s="114" t="s">
        <v>558</v>
      </c>
      <c r="D43" s="115">
        <v>-70.36</v>
      </c>
      <c r="E43" s="2"/>
      <c r="F43" s="2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25">
      <c r="A44" s="117"/>
      <c r="B44" s="113"/>
      <c r="C44" s="114"/>
      <c r="D44" s="115"/>
      <c r="E44" s="2"/>
      <c r="F44" s="2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25">
      <c r="A45" s="616" t="s">
        <v>559</v>
      </c>
      <c r="B45" s="617"/>
      <c r="C45" s="618"/>
      <c r="D45" s="120">
        <f>SUM(D42:D43)+D40</f>
        <v>295.62</v>
      </c>
      <c r="E45" s="2"/>
      <c r="F45" s="2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 x14ac:dyDescent="0.25">
      <c r="A46" s="93"/>
      <c r="B46" s="93"/>
      <c r="C46" s="122"/>
      <c r="D46" s="8"/>
      <c r="E46" s="2"/>
      <c r="F46" s="2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25">
      <c r="A47" s="619" t="s">
        <v>560</v>
      </c>
      <c r="B47" s="617"/>
      <c r="C47" s="618"/>
      <c r="D47" s="52">
        <v>3665.04</v>
      </c>
      <c r="E47" s="2"/>
      <c r="F47" s="2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25">
      <c r="A48" s="5"/>
      <c r="B48" s="5"/>
      <c r="C48" s="2"/>
      <c r="D48" s="45"/>
      <c r="E48" s="2"/>
      <c r="F48" s="2"/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9" t="s">
        <v>561</v>
      </c>
      <c r="B49" s="9"/>
      <c r="C49" s="9"/>
      <c r="D49" s="126"/>
      <c r="E49" s="2"/>
      <c r="F49" s="2"/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12"/>
      <c r="B50" s="128"/>
      <c r="C50" s="17"/>
      <c r="D50" s="18"/>
      <c r="E50" s="2"/>
      <c r="F50" s="2"/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619" t="s">
        <v>14</v>
      </c>
      <c r="B51" s="617"/>
      <c r="C51" s="617"/>
      <c r="D51" s="47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42"/>
      <c r="B52" s="42"/>
      <c r="C52" s="140"/>
      <c r="D52" s="45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9" t="s">
        <v>36</v>
      </c>
      <c r="B53" s="49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9"/>
      <c r="B54" s="49"/>
      <c r="C54" s="2"/>
      <c r="D54" s="12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9" t="s">
        <v>38</v>
      </c>
      <c r="B55" s="9"/>
      <c r="C55" s="2"/>
      <c r="D55" s="8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143">
        <v>43239</v>
      </c>
      <c r="B56" s="144"/>
      <c r="C56" s="144" t="s">
        <v>562</v>
      </c>
      <c r="D56" s="148">
        <v>-50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143">
        <v>43239</v>
      </c>
      <c r="B57" s="144"/>
      <c r="C57" s="144" t="s">
        <v>563</v>
      </c>
      <c r="D57" s="148">
        <v>-140.72999999999999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143">
        <v>43252</v>
      </c>
      <c r="B58" s="144"/>
      <c r="C58" s="144" t="s">
        <v>564</v>
      </c>
      <c r="D58" s="148">
        <v>-96.25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143"/>
      <c r="B59" s="144"/>
      <c r="C59" s="144"/>
      <c r="D59" s="148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606" t="s">
        <v>77</v>
      </c>
      <c r="B60" s="607"/>
      <c r="C60" s="608"/>
      <c r="D60" s="152">
        <f>SUM(D56:D58)</f>
        <v>-286.98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5"/>
      <c r="B61" s="7"/>
      <c r="C61" s="2"/>
      <c r="D61" s="45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613" t="s">
        <v>160</v>
      </c>
      <c r="B62" s="614"/>
      <c r="C62" s="614"/>
      <c r="D62" s="8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625" t="s">
        <v>36</v>
      </c>
      <c r="B63" s="626"/>
      <c r="C63" s="82">
        <f>D47</f>
        <v>3665.04</v>
      </c>
      <c r="D63" s="8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606" t="s">
        <v>81</v>
      </c>
      <c r="B64" s="608"/>
      <c r="C64" s="84">
        <f>D60</f>
        <v>-286.98</v>
      </c>
      <c r="D64" s="8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42"/>
      <c r="B65" s="42"/>
      <c r="C65" s="42"/>
      <c r="D65" s="45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627" t="s">
        <v>565</v>
      </c>
      <c r="B66" s="604"/>
      <c r="C66" s="628"/>
      <c r="D66" s="6">
        <f>C63+C64</f>
        <v>3378.06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42"/>
      <c r="B67" s="42"/>
      <c r="C67" s="140"/>
      <c r="D67" s="45"/>
      <c r="E67" s="2"/>
      <c r="F67" s="2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629" t="s">
        <v>163</v>
      </c>
      <c r="B68" s="610"/>
      <c r="C68" s="610"/>
      <c r="D68" s="610"/>
      <c r="E68" s="2"/>
      <c r="F68" s="2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5"/>
      <c r="B69" s="7"/>
      <c r="C69" s="2"/>
      <c r="D69" s="8"/>
      <c r="E69" s="2"/>
      <c r="F69" s="2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161" t="s">
        <v>164</v>
      </c>
      <c r="B70" s="162" t="s">
        <v>166</v>
      </c>
      <c r="C70" s="144"/>
      <c r="D70" s="40">
        <f>D31</f>
        <v>1158.7200000000003</v>
      </c>
      <c r="E70" s="2"/>
      <c r="F70" s="2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165" t="s">
        <v>167</v>
      </c>
      <c r="B71" s="167" t="s">
        <v>170</v>
      </c>
      <c r="C71" s="22"/>
      <c r="D71" s="169">
        <f>D66</f>
        <v>3378.06</v>
      </c>
      <c r="E71" s="2"/>
      <c r="F71" s="2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165" t="s">
        <v>172</v>
      </c>
      <c r="B72" s="167" t="s">
        <v>173</v>
      </c>
      <c r="C72" s="22"/>
      <c r="D72" s="169">
        <v>0.42</v>
      </c>
      <c r="E72" s="2"/>
      <c r="F72" s="2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165" t="s">
        <v>174</v>
      </c>
      <c r="B73" s="167" t="s">
        <v>173</v>
      </c>
      <c r="C73" s="22"/>
      <c r="D73" s="169">
        <v>206.56</v>
      </c>
      <c r="E73" s="2"/>
      <c r="F73" s="171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173" t="s">
        <v>175</v>
      </c>
      <c r="B74" s="174" t="s">
        <v>173</v>
      </c>
      <c r="C74" s="73"/>
      <c r="D74" s="176">
        <f>D45</f>
        <v>295.62</v>
      </c>
      <c r="E74" s="2"/>
      <c r="F74" s="2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177" t="s">
        <v>176</v>
      </c>
      <c r="B75" s="178" t="s">
        <v>173</v>
      </c>
      <c r="C75" s="184"/>
      <c r="D75" s="186">
        <v>2071.75</v>
      </c>
      <c r="E75" s="2"/>
      <c r="F75" s="2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619" t="s">
        <v>178</v>
      </c>
      <c r="B76" s="623"/>
      <c r="C76" s="188"/>
      <c r="D76" s="189">
        <f>SUM(D70:D75)</f>
        <v>7111.130000000001</v>
      </c>
      <c r="E76" s="2"/>
      <c r="F76" s="2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3"/>
      <c r="B77" s="3"/>
      <c r="C77" s="3"/>
      <c r="D77" s="3"/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" customHeight="1" x14ac:dyDescent="0.25">
      <c r="A78" s="3"/>
      <c r="B78" s="3"/>
      <c r="C78" s="3"/>
      <c r="D78" s="3"/>
      <c r="E78" s="2"/>
      <c r="F78" s="2"/>
      <c r="G78" s="3"/>
      <c r="H78" s="3"/>
      <c r="I78" s="3"/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" customHeight="1" x14ac:dyDescent="0.25">
      <c r="A79" s="3"/>
      <c r="B79" s="3"/>
      <c r="C79" s="3"/>
      <c r="D79" s="3"/>
      <c r="E79" s="2"/>
      <c r="F79" s="2"/>
      <c r="G79" s="3"/>
      <c r="H79" s="3"/>
      <c r="I79" s="3"/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" customHeight="1" x14ac:dyDescent="0.25">
      <c r="A80" s="3"/>
      <c r="B80" s="3"/>
      <c r="C80" s="3"/>
      <c r="D80" s="3"/>
      <c r="E80" s="2"/>
      <c r="F80" s="2"/>
      <c r="G80" s="3"/>
      <c r="H80" s="3"/>
      <c r="I80" s="3"/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x14ac:dyDescent="0.25">
      <c r="A81" s="3"/>
      <c r="B81" s="86"/>
      <c r="C81" s="86"/>
      <c r="D81" s="86"/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3"/>
      <c r="B82" s="5"/>
      <c r="C82" s="7"/>
      <c r="D82" s="2"/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3"/>
      <c r="B83" s="5"/>
      <c r="C83" s="11"/>
      <c r="D83" s="2"/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3"/>
      <c r="B84" s="5"/>
      <c r="C84" s="2"/>
      <c r="D84" s="2"/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3"/>
      <c r="B85" s="5"/>
      <c r="C85" s="2"/>
      <c r="D85" s="2"/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x14ac:dyDescent="0.25">
      <c r="A86" s="3"/>
      <c r="B86" s="5"/>
      <c r="C86" s="2"/>
      <c r="D86" s="2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3"/>
      <c r="B87" s="5"/>
      <c r="C87" s="2"/>
      <c r="D87" s="2"/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3"/>
      <c r="B88" s="5"/>
      <c r="C88" s="2"/>
      <c r="D88" s="192"/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3"/>
      <c r="B89" s="609"/>
      <c r="C89" s="610"/>
      <c r="D89" s="2"/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3"/>
      <c r="B90" s="3"/>
      <c r="C90" s="3"/>
      <c r="D90" s="3"/>
      <c r="E90" s="2"/>
      <c r="F90" s="2"/>
      <c r="G90" s="3"/>
      <c r="H90" s="3"/>
      <c r="I90" s="3"/>
      <c r="J90" s="2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" customHeight="1" x14ac:dyDescent="0.25">
      <c r="A91" s="3"/>
      <c r="B91" s="3"/>
      <c r="C91" s="3"/>
      <c r="D91" s="3"/>
      <c r="E91" s="2"/>
      <c r="F91" s="2"/>
      <c r="G91" s="3"/>
      <c r="H91" s="3"/>
      <c r="I91" s="3"/>
      <c r="J91" s="2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" customHeight="1" x14ac:dyDescent="0.25">
      <c r="A92" s="3"/>
      <c r="B92" s="3"/>
      <c r="C92" s="3"/>
      <c r="D92" s="3"/>
      <c r="E92" s="2"/>
      <c r="F92" s="2"/>
      <c r="G92" s="3"/>
      <c r="H92" s="3"/>
      <c r="I92" s="3"/>
      <c r="J92" s="2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" customHeight="1" x14ac:dyDescent="0.25">
      <c r="A93" s="3"/>
      <c r="B93" s="3"/>
      <c r="C93" s="3"/>
      <c r="D93" s="3"/>
      <c r="E93" s="2"/>
      <c r="F93" s="2"/>
      <c r="G93" s="3"/>
      <c r="H93" s="3"/>
      <c r="I93" s="3"/>
      <c r="J93" s="2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" customHeight="1" x14ac:dyDescent="0.25">
      <c r="A94" s="3"/>
      <c r="B94" s="3"/>
      <c r="C94" s="3"/>
      <c r="D94" s="3"/>
      <c r="E94" s="2"/>
      <c r="F94" s="2"/>
      <c r="G94" s="3"/>
      <c r="H94" s="3"/>
      <c r="I94" s="3"/>
      <c r="J94" s="2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8" customHeight="1" x14ac:dyDescent="0.25">
      <c r="A95" s="3"/>
      <c r="B95" s="3"/>
      <c r="C95" s="3"/>
      <c r="D95" s="3"/>
      <c r="E95" s="2"/>
      <c r="F95" s="2"/>
      <c r="G95" s="3"/>
      <c r="H95" s="3"/>
      <c r="I95" s="3"/>
      <c r="J95" s="2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" customHeight="1" x14ac:dyDescent="0.25">
      <c r="A96" s="3"/>
      <c r="B96" s="3"/>
      <c r="C96" s="3"/>
      <c r="D96" s="3"/>
      <c r="E96" s="2"/>
      <c r="F96" s="2"/>
      <c r="G96" s="3"/>
      <c r="H96" s="3"/>
      <c r="I96" s="3"/>
      <c r="J96" s="2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" customHeight="1" x14ac:dyDescent="0.25">
      <c r="A97" s="3"/>
      <c r="B97" s="3"/>
      <c r="C97" s="3"/>
      <c r="D97" s="3"/>
      <c r="E97" s="2"/>
      <c r="F97" s="2"/>
      <c r="G97" s="3"/>
      <c r="H97" s="3"/>
      <c r="I97" s="3"/>
      <c r="J97" s="2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" customHeight="1" x14ac:dyDescent="0.25">
      <c r="A98" s="3"/>
      <c r="B98" s="3"/>
      <c r="C98" s="3"/>
      <c r="D98" s="3"/>
      <c r="E98" s="2"/>
      <c r="F98" s="2"/>
      <c r="G98" s="3"/>
      <c r="H98" s="3"/>
      <c r="I98" s="3"/>
      <c r="J98" s="2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" customHeight="1" x14ac:dyDescent="0.25">
      <c r="A99" s="3"/>
      <c r="B99" s="3"/>
      <c r="C99" s="3"/>
      <c r="D99" s="3"/>
      <c r="E99" s="2"/>
      <c r="F99" s="2"/>
      <c r="G99" s="3"/>
      <c r="H99" s="3"/>
      <c r="I99" s="3"/>
      <c r="J99" s="2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" customHeight="1" x14ac:dyDescent="0.25">
      <c r="A100" s="3"/>
      <c r="B100" s="3"/>
      <c r="C100" s="3"/>
      <c r="D100" s="3"/>
      <c r="E100" s="2"/>
      <c r="F100" s="2"/>
      <c r="G100" s="3"/>
      <c r="H100" s="3"/>
      <c r="I100" s="3"/>
      <c r="J100" s="2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" customHeight="1" x14ac:dyDescent="0.25">
      <c r="A101" s="3"/>
      <c r="B101" s="3"/>
      <c r="C101" s="3"/>
      <c r="D101" s="3"/>
      <c r="E101" s="2"/>
      <c r="F101" s="2"/>
      <c r="G101" s="3"/>
      <c r="H101" s="3"/>
      <c r="I101" s="3"/>
      <c r="J101" s="2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" customHeight="1" x14ac:dyDescent="0.25">
      <c r="A102" s="3"/>
      <c r="B102" s="3"/>
      <c r="C102" s="3"/>
      <c r="D102" s="3"/>
      <c r="E102" s="2"/>
      <c r="F102" s="2"/>
      <c r="G102" s="3"/>
      <c r="H102" s="3"/>
      <c r="I102" s="3"/>
      <c r="J102" s="2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" customHeight="1" x14ac:dyDescent="0.25">
      <c r="A103" s="3"/>
      <c r="B103" s="3"/>
      <c r="C103" s="3"/>
      <c r="D103" s="3"/>
      <c r="E103" s="2"/>
      <c r="F103" s="2"/>
      <c r="G103" s="3"/>
      <c r="H103" s="3"/>
      <c r="I103" s="3"/>
      <c r="J103" s="2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" customHeight="1" x14ac:dyDescent="0.25">
      <c r="A104" s="3"/>
      <c r="B104" s="3"/>
      <c r="C104" s="3"/>
      <c r="D104" s="3"/>
      <c r="E104" s="2"/>
      <c r="F104" s="2"/>
      <c r="G104" s="3"/>
      <c r="H104" s="3"/>
      <c r="I104" s="3"/>
      <c r="J104" s="2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" customHeight="1" x14ac:dyDescent="0.25">
      <c r="A105" s="3"/>
      <c r="B105" s="3"/>
      <c r="C105" s="3"/>
      <c r="D105" s="3"/>
      <c r="E105" s="2"/>
      <c r="F105" s="2"/>
      <c r="G105" s="3"/>
      <c r="H105" s="3"/>
      <c r="I105" s="3"/>
      <c r="J105" s="2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" customHeight="1" x14ac:dyDescent="0.25">
      <c r="A106" s="3"/>
      <c r="B106" s="3"/>
      <c r="C106" s="3"/>
      <c r="D106" s="3"/>
      <c r="E106" s="2"/>
      <c r="F106" s="2"/>
      <c r="G106" s="3"/>
      <c r="H106" s="3"/>
      <c r="I106" s="3"/>
      <c r="J106" s="2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" customHeight="1" x14ac:dyDescent="0.25">
      <c r="A107" s="3"/>
      <c r="B107" s="3"/>
      <c r="C107" s="3"/>
      <c r="D107" s="3"/>
      <c r="E107" s="2"/>
      <c r="F107" s="2"/>
      <c r="G107" s="3"/>
      <c r="H107" s="3"/>
      <c r="I107" s="3"/>
      <c r="J107" s="2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" customHeight="1" x14ac:dyDescent="0.25">
      <c r="A108" s="3"/>
      <c r="B108" s="3"/>
      <c r="C108" s="3"/>
      <c r="D108" s="3"/>
      <c r="E108" s="2"/>
      <c r="F108" s="2"/>
      <c r="G108" s="3"/>
      <c r="H108" s="3"/>
      <c r="I108" s="3"/>
      <c r="J108" s="2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" customHeight="1" x14ac:dyDescent="0.25">
      <c r="A109" s="3"/>
      <c r="B109" s="3"/>
      <c r="C109" s="3"/>
      <c r="D109" s="3"/>
      <c r="E109" s="2"/>
      <c r="F109" s="2"/>
      <c r="G109" s="3"/>
      <c r="H109" s="3"/>
      <c r="I109" s="3"/>
      <c r="J109" s="2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" customHeight="1" x14ac:dyDescent="0.25">
      <c r="A110" s="3"/>
      <c r="B110" s="3"/>
      <c r="C110" s="3"/>
      <c r="D110" s="3"/>
      <c r="E110" s="2"/>
      <c r="F110" s="2"/>
      <c r="G110" s="3"/>
      <c r="H110" s="3"/>
      <c r="I110" s="3"/>
      <c r="J110" s="2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" customHeight="1" x14ac:dyDescent="0.25">
      <c r="A111" s="3"/>
      <c r="B111" s="3"/>
      <c r="C111" s="3"/>
      <c r="D111" s="3"/>
      <c r="E111" s="2"/>
      <c r="F111" s="2"/>
      <c r="G111" s="3"/>
      <c r="H111" s="3"/>
      <c r="I111" s="3"/>
      <c r="J111" s="2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" customHeight="1" x14ac:dyDescent="0.25">
      <c r="A112" s="3"/>
      <c r="B112" s="3"/>
      <c r="C112" s="3"/>
      <c r="D112" s="3"/>
      <c r="E112" s="2"/>
      <c r="F112" s="2"/>
      <c r="G112" s="3"/>
      <c r="H112" s="3"/>
      <c r="I112" s="3"/>
      <c r="J112" s="2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" customHeight="1" x14ac:dyDescent="0.25">
      <c r="A113" s="3"/>
      <c r="B113" s="3"/>
      <c r="C113" s="3"/>
      <c r="D113" s="3"/>
      <c r="E113" s="2"/>
      <c r="F113" s="2"/>
      <c r="G113" s="3"/>
      <c r="H113" s="3"/>
      <c r="I113" s="3"/>
      <c r="J113" s="2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" customHeight="1" x14ac:dyDescent="0.25">
      <c r="A114" s="3"/>
      <c r="B114" s="3"/>
      <c r="C114" s="3"/>
      <c r="D114" s="3"/>
      <c r="E114" s="2"/>
      <c r="F114" s="2"/>
      <c r="G114" s="3"/>
      <c r="H114" s="3"/>
      <c r="I114" s="3"/>
      <c r="J114" s="2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" customHeight="1" x14ac:dyDescent="0.25">
      <c r="A115" s="3"/>
      <c r="B115" s="3"/>
      <c r="C115" s="3"/>
      <c r="D115" s="3"/>
      <c r="E115" s="2"/>
      <c r="F115" s="2"/>
      <c r="G115" s="3"/>
      <c r="H115" s="3"/>
      <c r="I115" s="3"/>
      <c r="J115" s="2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" customHeight="1" x14ac:dyDescent="0.25">
      <c r="A116" s="3"/>
      <c r="B116" s="3"/>
      <c r="C116" s="3"/>
      <c r="D116" s="3"/>
      <c r="E116" s="2"/>
      <c r="F116" s="2"/>
      <c r="G116" s="3"/>
      <c r="H116" s="3"/>
      <c r="I116" s="3"/>
      <c r="J116" s="2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" customHeight="1" x14ac:dyDescent="0.25">
      <c r="A117" s="3"/>
      <c r="B117" s="3"/>
      <c r="C117" s="3"/>
      <c r="D117" s="3"/>
      <c r="E117" s="2"/>
      <c r="F117" s="2"/>
      <c r="G117" s="3"/>
      <c r="H117" s="3"/>
      <c r="I117" s="3"/>
      <c r="J117" s="2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" customHeight="1" x14ac:dyDescent="0.25">
      <c r="A118" s="3"/>
      <c r="B118" s="3"/>
      <c r="C118" s="3"/>
      <c r="D118" s="3"/>
      <c r="E118" s="2"/>
      <c r="F118" s="2"/>
      <c r="G118" s="3"/>
      <c r="H118" s="3"/>
      <c r="I118" s="3"/>
      <c r="J118" s="2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" customHeight="1" x14ac:dyDescent="0.25">
      <c r="A119" s="3"/>
      <c r="B119" s="3"/>
      <c r="C119" s="3"/>
      <c r="D119" s="3"/>
      <c r="E119" s="2"/>
      <c r="F119" s="2"/>
      <c r="G119" s="3"/>
      <c r="H119" s="3"/>
      <c r="I119" s="3"/>
      <c r="J119" s="2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" customHeight="1" x14ac:dyDescent="0.25">
      <c r="A120" s="3"/>
      <c r="B120" s="3"/>
      <c r="C120" s="3"/>
      <c r="D120" s="3"/>
      <c r="E120" s="2"/>
      <c r="F120" s="2"/>
      <c r="G120" s="3"/>
      <c r="H120" s="3"/>
      <c r="I120" s="3"/>
      <c r="J120" s="2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" customHeight="1" x14ac:dyDescent="0.25">
      <c r="A121" s="3"/>
      <c r="B121" s="3"/>
      <c r="C121" s="3"/>
      <c r="D121" s="3"/>
      <c r="E121" s="2"/>
      <c r="F121" s="2"/>
      <c r="G121" s="3"/>
      <c r="H121" s="3"/>
      <c r="I121" s="3"/>
      <c r="J121" s="2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" customHeight="1" x14ac:dyDescent="0.25">
      <c r="A122" s="3"/>
      <c r="B122" s="3"/>
      <c r="C122" s="3"/>
      <c r="D122" s="3"/>
      <c r="E122" s="2"/>
      <c r="F122" s="2"/>
      <c r="G122" s="3"/>
      <c r="H122" s="3"/>
      <c r="I122" s="3"/>
      <c r="J122" s="2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" customHeight="1" x14ac:dyDescent="0.25">
      <c r="A123" s="3"/>
      <c r="B123" s="3"/>
      <c r="C123" s="3"/>
      <c r="D123" s="3"/>
      <c r="E123" s="2"/>
      <c r="F123" s="2"/>
      <c r="G123" s="3"/>
      <c r="H123" s="3"/>
      <c r="I123" s="3"/>
      <c r="J123" s="2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A124" s="3"/>
      <c r="B124" s="3"/>
      <c r="C124" s="3"/>
      <c r="D124" s="3"/>
      <c r="E124" s="2"/>
      <c r="F124" s="2"/>
      <c r="G124" s="3"/>
      <c r="H124" s="3"/>
      <c r="I124" s="3"/>
      <c r="J124" s="2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" customHeight="1" x14ac:dyDescent="0.25">
      <c r="A125" s="3"/>
      <c r="B125" s="3"/>
      <c r="C125" s="3"/>
      <c r="D125" s="3"/>
      <c r="E125" s="2"/>
      <c r="F125" s="2"/>
      <c r="G125" s="3"/>
      <c r="H125" s="3"/>
      <c r="I125" s="3"/>
      <c r="J125" s="2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" customHeight="1" x14ac:dyDescent="0.25">
      <c r="A126" s="3"/>
      <c r="B126" s="3"/>
      <c r="C126" s="3"/>
      <c r="D126" s="3"/>
      <c r="E126" s="2"/>
      <c r="F126" s="2"/>
      <c r="G126" s="3"/>
      <c r="H126" s="3"/>
      <c r="I126" s="3"/>
      <c r="J126" s="2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" customHeight="1" x14ac:dyDescent="0.25">
      <c r="A127" s="3"/>
      <c r="B127" s="3"/>
      <c r="C127" s="3"/>
      <c r="D127" s="3"/>
      <c r="E127" s="2"/>
      <c r="F127" s="2"/>
      <c r="G127" s="3"/>
      <c r="H127" s="3"/>
      <c r="I127" s="3"/>
      <c r="J127" s="2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" customHeight="1" x14ac:dyDescent="0.25">
      <c r="A128" s="3"/>
      <c r="B128" s="3"/>
      <c r="C128" s="3"/>
      <c r="D128" s="3"/>
      <c r="E128" s="2"/>
      <c r="F128" s="2"/>
      <c r="G128" s="3"/>
      <c r="H128" s="3"/>
      <c r="I128" s="3"/>
      <c r="J128" s="2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" customHeight="1" x14ac:dyDescent="0.25">
      <c r="A129" s="3"/>
      <c r="B129" s="3"/>
      <c r="C129" s="3"/>
      <c r="D129" s="3"/>
      <c r="E129" s="2"/>
      <c r="F129" s="2"/>
      <c r="G129" s="3"/>
      <c r="H129" s="3"/>
      <c r="I129" s="3"/>
      <c r="J129" s="2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" customHeight="1" x14ac:dyDescent="0.25">
      <c r="A130" s="3"/>
      <c r="B130" s="3"/>
      <c r="C130" s="3"/>
      <c r="D130" s="3"/>
      <c r="E130" s="2"/>
      <c r="F130" s="2"/>
      <c r="G130" s="3"/>
      <c r="H130" s="3"/>
      <c r="I130" s="3"/>
      <c r="J130" s="2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" customHeight="1" x14ac:dyDescent="0.25">
      <c r="A131" s="3"/>
      <c r="B131" s="3"/>
      <c r="C131" s="3"/>
      <c r="D131" s="3"/>
      <c r="E131" s="2"/>
      <c r="F131" s="2"/>
      <c r="G131" s="3"/>
      <c r="H131" s="3"/>
      <c r="I131" s="3"/>
      <c r="J131" s="2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" customHeight="1" x14ac:dyDescent="0.25">
      <c r="A132" s="3"/>
      <c r="B132" s="3"/>
      <c r="C132" s="3"/>
      <c r="D132" s="3"/>
      <c r="E132" s="2"/>
      <c r="F132" s="2"/>
      <c r="G132" s="3"/>
      <c r="H132" s="3"/>
      <c r="I132" s="3"/>
      <c r="J132" s="2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" customHeight="1" x14ac:dyDescent="0.25">
      <c r="A133" s="3"/>
      <c r="B133" s="3"/>
      <c r="C133" s="3"/>
      <c r="D133" s="3"/>
      <c r="E133" s="2"/>
      <c r="F133" s="2"/>
      <c r="G133" s="3"/>
      <c r="H133" s="3"/>
      <c r="I133" s="3"/>
      <c r="J133" s="2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" customHeight="1" x14ac:dyDescent="0.25">
      <c r="A134" s="3"/>
      <c r="B134" s="3"/>
      <c r="C134" s="3"/>
      <c r="D134" s="3"/>
      <c r="E134" s="2"/>
      <c r="F134" s="2"/>
      <c r="G134" s="3"/>
      <c r="H134" s="3"/>
      <c r="I134" s="3"/>
      <c r="J134" s="2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 x14ac:dyDescent="0.25">
      <c r="A135" s="3"/>
      <c r="B135" s="3"/>
      <c r="C135" s="3"/>
      <c r="D135" s="3"/>
      <c r="E135" s="2"/>
      <c r="F135" s="2"/>
      <c r="G135" s="3"/>
      <c r="H135" s="3"/>
      <c r="I135" s="3"/>
      <c r="J135" s="2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 x14ac:dyDescent="0.25">
      <c r="A136" s="3"/>
      <c r="B136" s="3"/>
      <c r="C136" s="3"/>
      <c r="D136" s="3"/>
      <c r="E136" s="2"/>
      <c r="F136" s="2"/>
      <c r="G136" s="3"/>
      <c r="H136" s="3"/>
      <c r="I136" s="3"/>
      <c r="J136" s="2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" customHeight="1" x14ac:dyDescent="0.25">
      <c r="A137" s="3"/>
      <c r="B137" s="3"/>
      <c r="C137" s="3"/>
      <c r="D137" s="3"/>
      <c r="E137" s="2"/>
      <c r="F137" s="2"/>
      <c r="G137" s="3"/>
      <c r="H137" s="3"/>
      <c r="I137" s="3"/>
      <c r="J137" s="2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" customHeight="1" x14ac:dyDescent="0.25">
      <c r="A138" s="3"/>
      <c r="B138" s="3"/>
      <c r="C138" s="3"/>
      <c r="D138" s="3"/>
      <c r="E138" s="2"/>
      <c r="F138" s="2"/>
      <c r="G138" s="3"/>
      <c r="H138" s="3"/>
      <c r="I138" s="3"/>
      <c r="J138" s="2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" customHeight="1" x14ac:dyDescent="0.25">
      <c r="A139" s="3"/>
      <c r="B139" s="3"/>
      <c r="C139" s="3"/>
      <c r="D139" s="3"/>
      <c r="E139" s="2"/>
      <c r="F139" s="2"/>
      <c r="G139" s="3"/>
      <c r="H139" s="3"/>
      <c r="I139" s="3"/>
      <c r="J139" s="2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" customHeight="1" x14ac:dyDescent="0.25">
      <c r="A140" s="3"/>
      <c r="B140" s="3"/>
      <c r="C140" s="3"/>
      <c r="D140" s="3"/>
      <c r="E140" s="2"/>
      <c r="F140" s="2"/>
      <c r="G140" s="3"/>
      <c r="H140" s="3"/>
      <c r="I140" s="3"/>
      <c r="J140" s="2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" customHeight="1" x14ac:dyDescent="0.25">
      <c r="A141" s="3"/>
      <c r="B141" s="3"/>
      <c r="C141" s="3"/>
      <c r="D141" s="3"/>
      <c r="E141" s="2"/>
      <c r="F141" s="2"/>
      <c r="G141" s="3"/>
      <c r="H141" s="3"/>
      <c r="I141" s="3"/>
      <c r="J141" s="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" customHeight="1" x14ac:dyDescent="0.25">
      <c r="A142" s="3"/>
      <c r="B142" s="3"/>
      <c r="C142" s="3"/>
      <c r="D142" s="3"/>
      <c r="E142" s="2"/>
      <c r="F142" s="2"/>
      <c r="G142" s="3"/>
      <c r="H142" s="3"/>
      <c r="I142" s="3"/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3"/>
      <c r="B143" s="3"/>
      <c r="C143" s="3"/>
      <c r="D143" s="3"/>
      <c r="E143" s="2"/>
      <c r="F143" s="2"/>
      <c r="G143" s="3"/>
      <c r="H143" s="3"/>
      <c r="I143" s="3"/>
      <c r="J143" s="2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" customHeight="1" x14ac:dyDescent="0.25">
      <c r="A144" s="3"/>
      <c r="B144" s="3"/>
      <c r="C144" s="3"/>
      <c r="D144" s="3"/>
      <c r="E144" s="2"/>
      <c r="F144" s="2"/>
      <c r="G144" s="3"/>
      <c r="H144" s="3"/>
      <c r="I144" s="3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3"/>
      <c r="B145" s="3"/>
      <c r="C145" s="3"/>
      <c r="D145" s="3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5">
    <mergeCell ref="A38:C38"/>
    <mergeCell ref="A40:C40"/>
    <mergeCell ref="B89:C89"/>
    <mergeCell ref="A62:C62"/>
    <mergeCell ref="A63:B63"/>
    <mergeCell ref="A64:B64"/>
    <mergeCell ref="A66:C66"/>
    <mergeCell ref="A68:D68"/>
    <mergeCell ref="A76:B76"/>
    <mergeCell ref="A26:B26"/>
    <mergeCell ref="A25:C25"/>
    <mergeCell ref="A2:D2"/>
    <mergeCell ref="A1:D1"/>
    <mergeCell ref="A60:C60"/>
    <mergeCell ref="A3:D3"/>
    <mergeCell ref="A5:C5"/>
    <mergeCell ref="A13:C13"/>
    <mergeCell ref="A27:B27"/>
    <mergeCell ref="A45:C45"/>
    <mergeCell ref="A23:C23"/>
    <mergeCell ref="A33:C33"/>
    <mergeCell ref="A29:C29"/>
    <mergeCell ref="A31:C31"/>
    <mergeCell ref="A47:C47"/>
    <mergeCell ref="A51:C51"/>
  </mergeCells>
  <pageMargins left="0.7" right="0.7" top="0.75" bottom="0.75" header="0" footer="0"/>
  <pageSetup fitToHeight="0" orientation="portrait"/>
  <headerFooter>
    <oddFooter>&amp;LBBBBBB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376C6-014D-44D6-8172-76DB720425C2}">
  <sheetPr>
    <outlinePr summaryBelow="0" summaryRight="0"/>
    <pageSetUpPr fitToPage="1"/>
  </sheetPr>
  <dimension ref="A1:Z1061"/>
  <sheetViews>
    <sheetView showGridLines="0" topLeftCell="A83" zoomScale="80" zoomScaleNormal="80" workbookViewId="0">
      <selection activeCell="C100" sqref="C100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82.2851562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44" t="s">
        <v>610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48" t="s">
        <v>609</v>
      </c>
      <c r="B6" s="649"/>
      <c r="C6" s="650"/>
      <c r="D6" s="377">
        <v>1158.72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343"/>
      <c r="B11" s="344"/>
      <c r="C11" s="345"/>
      <c r="D11" s="346"/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350"/>
      <c r="B12" s="351"/>
      <c r="C12" s="352"/>
      <c r="D12" s="353"/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thickBot="1" x14ac:dyDescent="0.3">
      <c r="A13" s="350"/>
      <c r="B13" s="351"/>
      <c r="C13" s="352"/>
      <c r="D13" s="353"/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hidden="1" customHeight="1" x14ac:dyDescent="0.25">
      <c r="A14" s="354">
        <v>43330</v>
      </c>
      <c r="B14" s="355" t="s">
        <v>567</v>
      </c>
      <c r="C14" s="356" t="s">
        <v>593</v>
      </c>
      <c r="D14" s="357">
        <v>0</v>
      </c>
      <c r="E14" s="342">
        <v>140</v>
      </c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thickBot="1" x14ac:dyDescent="0.3">
      <c r="A15" s="654" t="s">
        <v>14</v>
      </c>
      <c r="B15" s="655"/>
      <c r="C15" s="655"/>
      <c r="D15" s="358">
        <f>SUM(D11:D14)</f>
        <v>0</v>
      </c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thickBot="1" x14ac:dyDescent="0.3">
      <c r="A16" s="347"/>
      <c r="B16" s="348"/>
      <c r="C16" s="348"/>
      <c r="D16" s="349"/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thickBot="1" x14ac:dyDescent="0.3">
      <c r="A17" s="651" t="s">
        <v>36</v>
      </c>
      <c r="B17" s="652"/>
      <c r="C17" s="653"/>
      <c r="D17" s="379">
        <f>D6+D14</f>
        <v>1158.72</v>
      </c>
      <c r="E17" s="2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thickBot="1" x14ac:dyDescent="0.3">
      <c r="A18" s="11"/>
      <c r="B18" s="2"/>
      <c r="C18" s="2"/>
      <c r="D18" s="8"/>
      <c r="E18" s="2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thickBot="1" x14ac:dyDescent="0.3">
      <c r="A19" s="656" t="s">
        <v>596</v>
      </c>
      <c r="B19" s="657"/>
      <c r="C19" s="657"/>
      <c r="D19" s="658"/>
      <c r="E19" s="2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x14ac:dyDescent="0.25">
      <c r="A20" s="378"/>
      <c r="B20" s="9"/>
      <c r="C20" s="2"/>
      <c r="D20" s="8"/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thickBot="1" x14ac:dyDescent="0.3">
      <c r="A21" s="339" t="s">
        <v>38</v>
      </c>
      <c r="B21" s="9"/>
      <c r="C21" s="2"/>
      <c r="D21" s="8"/>
      <c r="E21" s="2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x14ac:dyDescent="0.25">
      <c r="A22" s="388">
        <v>43258</v>
      </c>
      <c r="B22" s="389" t="s">
        <v>553</v>
      </c>
      <c r="C22" s="382" t="s">
        <v>554</v>
      </c>
      <c r="D22" s="383">
        <v>120.27</v>
      </c>
      <c r="E22" s="2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392">
        <v>43258</v>
      </c>
      <c r="B23" s="390" t="s">
        <v>555</v>
      </c>
      <c r="C23" s="384" t="s">
        <v>554</v>
      </c>
      <c r="D23" s="385">
        <v>70.36</v>
      </c>
      <c r="E23" s="2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thickBot="1" x14ac:dyDescent="0.3">
      <c r="A24" s="393">
        <v>43286</v>
      </c>
      <c r="B24" s="391"/>
      <c r="C24" s="386" t="s">
        <v>566</v>
      </c>
      <c r="D24" s="387">
        <v>140</v>
      </c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thickBot="1" x14ac:dyDescent="0.3">
      <c r="A25" s="654" t="s">
        <v>77</v>
      </c>
      <c r="B25" s="659"/>
      <c r="C25" s="659"/>
      <c r="D25" s="358">
        <f>SUM(D22:D24)</f>
        <v>330.63</v>
      </c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thickBot="1" x14ac:dyDescent="0.3">
      <c r="A26" s="42"/>
      <c r="B26" s="42"/>
      <c r="C26" s="42"/>
      <c r="D26" s="45"/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thickBot="1" x14ac:dyDescent="0.3">
      <c r="A27" s="660" t="s">
        <v>81</v>
      </c>
      <c r="B27" s="661"/>
      <c r="C27" s="662"/>
      <c r="D27" s="380">
        <f>D25</f>
        <v>330.63</v>
      </c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5">
      <c r="A28" s="42"/>
      <c r="B28" s="42"/>
      <c r="C28" s="42"/>
      <c r="D28" s="45"/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642" t="s">
        <v>80</v>
      </c>
      <c r="B29" s="643"/>
      <c r="C29" s="643"/>
      <c r="D29" s="370"/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thickBot="1" x14ac:dyDescent="0.3">
      <c r="A30" s="42"/>
      <c r="B30" s="42"/>
      <c r="C30" s="42"/>
      <c r="D30" s="45"/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thickBot="1" x14ac:dyDescent="0.3">
      <c r="A31" s="663" t="s">
        <v>611</v>
      </c>
      <c r="B31" s="664"/>
      <c r="C31" s="665"/>
      <c r="D31" s="381">
        <f>D17-D27</f>
        <v>828.09</v>
      </c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42"/>
      <c r="B32" s="42"/>
      <c r="C32" s="42"/>
      <c r="D32" s="45"/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thickBot="1" x14ac:dyDescent="0.3">
      <c r="A33" s="666" t="s">
        <v>612</v>
      </c>
      <c r="B33" s="667"/>
      <c r="C33" s="667"/>
      <c r="D33" s="394"/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371"/>
      <c r="B34" s="373"/>
      <c r="C34" s="373"/>
      <c r="D34" s="374"/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375"/>
      <c r="B35" s="372"/>
      <c r="C35" s="372"/>
      <c r="D35" s="376"/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thickBot="1" x14ac:dyDescent="0.3">
      <c r="A36" s="395"/>
      <c r="B36" s="396"/>
      <c r="C36" s="396"/>
      <c r="D36" s="397"/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thickBot="1" x14ac:dyDescent="0.3">
      <c r="A37" s="656" t="s">
        <v>613</v>
      </c>
      <c r="B37" s="657"/>
      <c r="C37" s="672"/>
      <c r="D37" s="398">
        <f>SUM(D34:D36)</f>
        <v>0</v>
      </c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thickBot="1" x14ac:dyDescent="0.3">
      <c r="A38" s="320"/>
      <c r="B38" s="321"/>
      <c r="C38" s="192"/>
      <c r="D38" s="309"/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thickBot="1" x14ac:dyDescent="0.3">
      <c r="A39" s="668" t="s">
        <v>601</v>
      </c>
      <c r="B39" s="664"/>
      <c r="C39" s="669"/>
      <c r="D39" s="381">
        <f>D31-D37</f>
        <v>828.09</v>
      </c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25">
      <c r="A40" s="5"/>
      <c r="B40" s="1"/>
      <c r="C40" s="2"/>
      <c r="D40" s="8"/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25">
      <c r="A41" s="5"/>
      <c r="B41" s="1"/>
      <c r="C41" s="2"/>
      <c r="D41" s="8"/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thickBot="1" x14ac:dyDescent="0.3">
      <c r="A42" s="5"/>
      <c r="B42" s="1"/>
      <c r="C42" s="2"/>
      <c r="D42" s="8"/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thickBot="1" x14ac:dyDescent="0.3">
      <c r="A43" s="645" t="s">
        <v>602</v>
      </c>
      <c r="B43" s="646"/>
      <c r="C43" s="646"/>
      <c r="D43" s="647"/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thickBot="1" x14ac:dyDescent="0.3">
      <c r="A44" s="648" t="s">
        <v>609</v>
      </c>
      <c r="B44" s="670"/>
      <c r="C44" s="671"/>
      <c r="D44" s="403">
        <v>295.62</v>
      </c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402"/>
      <c r="B45" s="348"/>
      <c r="C45" s="348"/>
      <c r="D45" s="349"/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thickBot="1" x14ac:dyDescent="0.3">
      <c r="A46" s="651" t="s">
        <v>6</v>
      </c>
      <c r="B46" s="652"/>
      <c r="C46" s="652"/>
      <c r="D46" s="653"/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x14ac:dyDescent="0.25">
      <c r="A47" s="402"/>
      <c r="B47" s="348"/>
      <c r="C47" s="348"/>
      <c r="D47" s="349"/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thickBot="1" x14ac:dyDescent="0.3">
      <c r="A48" s="339" t="s">
        <v>600</v>
      </c>
      <c r="B48" s="9"/>
      <c r="C48" s="2"/>
      <c r="D48" s="8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" customHeight="1" x14ac:dyDescent="0.25">
      <c r="A49" s="343"/>
      <c r="B49" s="344"/>
      <c r="C49" s="345"/>
      <c r="D49" s="346"/>
      <c r="E49" s="341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x14ac:dyDescent="0.25">
      <c r="A50" s="350"/>
      <c r="B50" s="351"/>
      <c r="C50" s="352"/>
      <c r="D50" s="353"/>
      <c r="E50" s="341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350"/>
      <c r="B51" s="351"/>
      <c r="C51" s="352"/>
      <c r="D51" s="353"/>
      <c r="E51" s="341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hidden="1" customHeight="1" x14ac:dyDescent="0.25">
      <c r="A52" s="354">
        <v>43330</v>
      </c>
      <c r="B52" s="355" t="s">
        <v>567</v>
      </c>
      <c r="C52" s="356" t="s">
        <v>593</v>
      </c>
      <c r="D52" s="357">
        <v>0</v>
      </c>
      <c r="E52" s="342">
        <v>140</v>
      </c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thickBot="1" x14ac:dyDescent="0.3">
      <c r="A53" s="654" t="s">
        <v>14</v>
      </c>
      <c r="B53" s="655"/>
      <c r="C53" s="655"/>
      <c r="D53" s="358">
        <f>SUM(D49:D52)</f>
        <v>0</v>
      </c>
      <c r="E53" s="341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thickBot="1" x14ac:dyDescent="0.3">
      <c r="A54" s="347"/>
      <c r="B54" s="348"/>
      <c r="C54" s="348"/>
      <c r="D54" s="349"/>
      <c r="E54" s="341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thickBot="1" x14ac:dyDescent="0.3">
      <c r="A55" s="651" t="s">
        <v>36</v>
      </c>
      <c r="B55" s="652"/>
      <c r="C55" s="653"/>
      <c r="D55" s="379">
        <f>D44+D52</f>
        <v>295.62</v>
      </c>
      <c r="E55" s="2"/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thickBot="1" x14ac:dyDescent="0.3">
      <c r="A56" s="402"/>
      <c r="B56" s="348"/>
      <c r="C56" s="348"/>
      <c r="D56" s="349"/>
      <c r="E56" s="2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thickBot="1" x14ac:dyDescent="0.3">
      <c r="A57" s="656" t="s">
        <v>596</v>
      </c>
      <c r="B57" s="657"/>
      <c r="C57" s="657"/>
      <c r="D57" s="658"/>
      <c r="E57" s="2"/>
      <c r="F57" s="2"/>
      <c r="G57" s="3"/>
      <c r="H57" s="3"/>
      <c r="I57" s="3"/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x14ac:dyDescent="0.25">
      <c r="A58" s="378"/>
      <c r="B58" s="9"/>
      <c r="C58" s="2"/>
      <c r="D58" s="8"/>
      <c r="E58" s="2"/>
      <c r="F58" s="2"/>
      <c r="G58" s="3"/>
      <c r="H58" s="3"/>
      <c r="I58" s="3"/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thickBot="1" x14ac:dyDescent="0.3">
      <c r="A59" s="339" t="s">
        <v>38</v>
      </c>
      <c r="B59" s="9"/>
      <c r="C59" s="2"/>
      <c r="D59" s="8"/>
      <c r="E59" s="2"/>
      <c r="F59" s="2"/>
      <c r="G59" s="3"/>
      <c r="H59" s="3"/>
      <c r="I59" s="3"/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x14ac:dyDescent="0.25">
      <c r="A60" s="388"/>
      <c r="B60" s="389"/>
      <c r="C60" s="382"/>
      <c r="D60" s="383"/>
      <c r="E60" s="2"/>
      <c r="F60" s="2"/>
      <c r="G60" s="3"/>
      <c r="H60" s="3"/>
      <c r="I60" s="3"/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x14ac:dyDescent="0.25">
      <c r="A61" s="392"/>
      <c r="B61" s="390"/>
      <c r="C61" s="384"/>
      <c r="D61" s="385"/>
      <c r="E61" s="2"/>
      <c r="F61" s="2"/>
      <c r="G61" s="3"/>
      <c r="H61" s="3"/>
      <c r="I61" s="3"/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thickBot="1" x14ac:dyDescent="0.3">
      <c r="A62" s="393"/>
      <c r="B62" s="391"/>
      <c r="C62" s="386"/>
      <c r="D62" s="387"/>
      <c r="E62" s="2"/>
      <c r="F62" s="2"/>
      <c r="G62" s="3"/>
      <c r="H62" s="3"/>
      <c r="I62" s="3"/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thickBot="1" x14ac:dyDescent="0.3">
      <c r="A63" s="654" t="s">
        <v>77</v>
      </c>
      <c r="B63" s="659"/>
      <c r="C63" s="659"/>
      <c r="D63" s="358">
        <f>SUM(D60:D62)</f>
        <v>0</v>
      </c>
      <c r="E63" s="2"/>
      <c r="F63" s="2"/>
      <c r="G63" s="3"/>
      <c r="H63" s="3"/>
      <c r="I63" s="3"/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thickBot="1" x14ac:dyDescent="0.3">
      <c r="A64" s="42"/>
      <c r="B64" s="42"/>
      <c r="C64" s="42"/>
      <c r="D64" s="45"/>
      <c r="E64" s="2"/>
      <c r="F64" s="2"/>
      <c r="G64" s="3"/>
      <c r="H64" s="3"/>
      <c r="I64" s="3"/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thickBot="1" x14ac:dyDescent="0.3">
      <c r="A65" s="660" t="s">
        <v>81</v>
      </c>
      <c r="B65" s="661"/>
      <c r="C65" s="662"/>
      <c r="D65" s="380">
        <f>D63</f>
        <v>0</v>
      </c>
      <c r="E65" s="2"/>
      <c r="F65" s="2"/>
      <c r="G65" s="3"/>
      <c r="H65" s="3"/>
      <c r="I65" s="3"/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customHeight="1" x14ac:dyDescent="0.25">
      <c r="A66" s="402"/>
      <c r="B66" s="348"/>
      <c r="C66" s="348"/>
      <c r="D66" s="349"/>
      <c r="E66" s="2"/>
      <c r="F66" s="2"/>
      <c r="G66" s="3"/>
      <c r="H66" s="3"/>
      <c r="I66" s="3"/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x14ac:dyDescent="0.25">
      <c r="A67" s="642" t="s">
        <v>80</v>
      </c>
      <c r="B67" s="643"/>
      <c r="C67" s="643"/>
      <c r="D67" s="370"/>
      <c r="E67" s="2"/>
      <c r="F67" s="2"/>
      <c r="G67" s="3"/>
      <c r="H67" s="3"/>
      <c r="I67" s="3"/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" customHeight="1" thickBot="1" x14ac:dyDescent="0.3">
      <c r="A68" s="42"/>
      <c r="B68" s="42"/>
      <c r="C68" s="42"/>
      <c r="D68" s="45"/>
      <c r="E68" s="2"/>
      <c r="F68" s="2"/>
      <c r="G68" s="3"/>
      <c r="H68" s="3"/>
      <c r="I68" s="3"/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" customHeight="1" thickBot="1" x14ac:dyDescent="0.3">
      <c r="A69" s="663" t="s">
        <v>621</v>
      </c>
      <c r="B69" s="664"/>
      <c r="C69" s="665"/>
      <c r="D69" s="381">
        <f>D55-D65</f>
        <v>295.62</v>
      </c>
      <c r="E69" s="2"/>
      <c r="F69" s="2"/>
      <c r="G69" s="3"/>
      <c r="H69" s="3"/>
      <c r="I69" s="3"/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" customHeight="1" x14ac:dyDescent="0.25">
      <c r="A70" s="42"/>
      <c r="B70" s="42"/>
      <c r="C70" s="42"/>
      <c r="D70" s="45"/>
      <c r="E70" s="2"/>
      <c r="F70" s="2"/>
      <c r="G70" s="3"/>
      <c r="H70" s="3"/>
      <c r="I70" s="3"/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" customHeight="1" thickBot="1" x14ac:dyDescent="0.3">
      <c r="A71" s="666" t="s">
        <v>612</v>
      </c>
      <c r="B71" s="667"/>
      <c r="C71" s="667"/>
      <c r="D71" s="394"/>
      <c r="E71" s="2"/>
      <c r="F71" s="2"/>
      <c r="G71" s="3"/>
      <c r="H71" s="3"/>
      <c r="I71" s="3"/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" customHeight="1" x14ac:dyDescent="0.25">
      <c r="A72" s="371"/>
      <c r="B72" s="373"/>
      <c r="C72" s="373"/>
      <c r="D72" s="374"/>
      <c r="E72" s="2"/>
      <c r="F72" s="2"/>
      <c r="G72" s="3"/>
      <c r="H72" s="3"/>
      <c r="I72" s="3"/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" customHeight="1" x14ac:dyDescent="0.25">
      <c r="A73" s="375"/>
      <c r="B73" s="372"/>
      <c r="C73" s="372"/>
      <c r="D73" s="376"/>
      <c r="E73" s="2"/>
      <c r="F73" s="2"/>
      <c r="G73" s="3"/>
      <c r="H73" s="3"/>
      <c r="I73" s="3"/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thickBot="1" x14ac:dyDescent="0.3">
      <c r="A74" s="395"/>
      <c r="B74" s="396"/>
      <c r="C74" s="396"/>
      <c r="D74" s="397"/>
      <c r="E74" s="2"/>
      <c r="F74" s="2"/>
      <c r="G74" s="3"/>
      <c r="H74" s="3"/>
      <c r="I74" s="3"/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" customHeight="1" thickBot="1" x14ac:dyDescent="0.3">
      <c r="A75" s="656" t="s">
        <v>613</v>
      </c>
      <c r="B75" s="657"/>
      <c r="C75" s="672"/>
      <c r="D75" s="398">
        <f>SUM(D72:D74)</f>
        <v>0</v>
      </c>
      <c r="E75" s="2"/>
      <c r="F75" s="2"/>
      <c r="G75" s="3"/>
      <c r="H75" s="3"/>
      <c r="I75" s="3"/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" customHeight="1" thickBot="1" x14ac:dyDescent="0.3">
      <c r="A76" s="320"/>
      <c r="B76" s="321"/>
      <c r="C76" s="192"/>
      <c r="D76" s="309"/>
      <c r="E76" s="2"/>
      <c r="F76" s="2"/>
      <c r="G76" s="3"/>
      <c r="H76" s="3"/>
      <c r="I76" s="3"/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thickBot="1" x14ac:dyDescent="0.3">
      <c r="A77" s="668" t="s">
        <v>601</v>
      </c>
      <c r="B77" s="664"/>
      <c r="C77" s="669"/>
      <c r="D77" s="381">
        <f>D69-D75</f>
        <v>295.62</v>
      </c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" customHeight="1" x14ac:dyDescent="0.25">
      <c r="A78" s="93"/>
      <c r="B78" s="93"/>
      <c r="C78" s="122"/>
      <c r="D78" s="8"/>
      <c r="E78" s="2"/>
      <c r="F78" s="2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E79" s="2"/>
      <c r="F79" s="2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thickBot="1" x14ac:dyDescent="0.3">
      <c r="E80" s="2"/>
      <c r="F80" s="2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thickBot="1" x14ac:dyDescent="0.3">
      <c r="A81" s="645" t="s">
        <v>614</v>
      </c>
      <c r="B81" s="646"/>
      <c r="C81" s="646"/>
      <c r="D81" s="647"/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thickBot="1" x14ac:dyDescent="0.3">
      <c r="A82" s="648" t="s">
        <v>609</v>
      </c>
      <c r="B82" s="670"/>
      <c r="C82" s="671"/>
      <c r="D82" s="403">
        <v>3378.06</v>
      </c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thickBot="1" x14ac:dyDescent="0.3">
      <c r="A83" s="402"/>
      <c r="B83" s="348"/>
      <c r="C83" s="348"/>
      <c r="D83" s="349"/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thickBot="1" x14ac:dyDescent="0.3">
      <c r="A84" s="651" t="s">
        <v>6</v>
      </c>
      <c r="B84" s="652"/>
      <c r="C84" s="652"/>
      <c r="D84" s="653"/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402"/>
      <c r="B85" s="348"/>
      <c r="C85" s="348"/>
      <c r="D85" s="349"/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thickBot="1" x14ac:dyDescent="0.3">
      <c r="A86" s="339" t="s">
        <v>600</v>
      </c>
      <c r="B86" s="9"/>
      <c r="C86" s="2"/>
      <c r="D86" s="8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404">
        <v>43286</v>
      </c>
      <c r="B87" s="405"/>
      <c r="C87" s="406" t="s">
        <v>577</v>
      </c>
      <c r="D87" s="383">
        <v>155.54</v>
      </c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407">
        <v>43287</v>
      </c>
      <c r="B88" s="408"/>
      <c r="C88" s="409" t="s">
        <v>577</v>
      </c>
      <c r="D88" s="410">
        <v>155.54</v>
      </c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407">
        <v>43294</v>
      </c>
      <c r="B89" s="408"/>
      <c r="C89" s="409" t="s">
        <v>578</v>
      </c>
      <c r="D89" s="410">
        <v>197.02</v>
      </c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407">
        <v>43300</v>
      </c>
      <c r="B90" s="408"/>
      <c r="C90" s="409" t="s">
        <v>579</v>
      </c>
      <c r="D90" s="410">
        <v>197.02</v>
      </c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407">
        <v>43308</v>
      </c>
      <c r="B91" s="408"/>
      <c r="C91" s="409" t="s">
        <v>580</v>
      </c>
      <c r="D91" s="410">
        <v>197.02</v>
      </c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407">
        <v>43315</v>
      </c>
      <c r="B92" s="408"/>
      <c r="C92" s="409" t="s">
        <v>581</v>
      </c>
      <c r="D92" s="410">
        <v>155.54</v>
      </c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407">
        <v>43319</v>
      </c>
      <c r="B93" s="408"/>
      <c r="C93" s="409" t="s">
        <v>582</v>
      </c>
      <c r="D93" s="410">
        <v>155.54</v>
      </c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407">
        <v>43322</v>
      </c>
      <c r="B94" s="408"/>
      <c r="C94" s="409" t="s">
        <v>583</v>
      </c>
      <c r="D94" s="410">
        <v>197.02</v>
      </c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407">
        <v>43328</v>
      </c>
      <c r="B95" s="408"/>
      <c r="C95" s="409" t="s">
        <v>584</v>
      </c>
      <c r="D95" s="410">
        <v>103.69</v>
      </c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407">
        <v>43328</v>
      </c>
      <c r="B96" s="408"/>
      <c r="C96" s="409" t="s">
        <v>585</v>
      </c>
      <c r="D96" s="410">
        <v>155.54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407">
        <v>43329</v>
      </c>
      <c r="B97" s="408"/>
      <c r="C97" s="409" t="s">
        <v>586</v>
      </c>
      <c r="D97" s="410">
        <v>155.54</v>
      </c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407">
        <v>43329</v>
      </c>
      <c r="B98" s="408"/>
      <c r="C98" s="409" t="s">
        <v>587</v>
      </c>
      <c r="D98" s="410">
        <v>41.48</v>
      </c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407">
        <v>43330</v>
      </c>
      <c r="B99" s="408"/>
      <c r="C99" s="409" t="s">
        <v>615</v>
      </c>
      <c r="D99" s="410">
        <v>155.54</v>
      </c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thickBot="1" x14ac:dyDescent="0.3">
      <c r="A100" s="407">
        <v>43330</v>
      </c>
      <c r="B100" s="408"/>
      <c r="C100" s="409" t="s">
        <v>616</v>
      </c>
      <c r="D100" s="410">
        <v>155.54</v>
      </c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thickBot="1" x14ac:dyDescent="0.3">
      <c r="A101" s="654" t="s">
        <v>14</v>
      </c>
      <c r="B101" s="655"/>
      <c r="C101" s="655"/>
      <c r="D101" s="358">
        <f>SUM(D87:D100)</f>
        <v>2177.5700000000002</v>
      </c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thickBot="1" x14ac:dyDescent="0.3">
      <c r="A102" s="347"/>
      <c r="B102" s="348"/>
      <c r="C102" s="348"/>
      <c r="D102" s="349"/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thickBot="1" x14ac:dyDescent="0.3">
      <c r="A103" s="651" t="s">
        <v>36</v>
      </c>
      <c r="B103" s="652"/>
      <c r="C103" s="653"/>
      <c r="D103" s="379">
        <f>D82+D101</f>
        <v>5555.63</v>
      </c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thickBot="1" x14ac:dyDescent="0.3">
      <c r="A104" s="402"/>
      <c r="B104" s="348"/>
      <c r="C104" s="348"/>
      <c r="D104" s="349"/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thickBot="1" x14ac:dyDescent="0.3">
      <c r="A105" s="656" t="s">
        <v>596</v>
      </c>
      <c r="B105" s="657"/>
      <c r="C105" s="657"/>
      <c r="D105" s="658"/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378"/>
      <c r="B106" s="9"/>
      <c r="C106" s="2"/>
      <c r="D106" s="8"/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thickBot="1" x14ac:dyDescent="0.3">
      <c r="A107" s="339" t="s">
        <v>38</v>
      </c>
      <c r="B107" s="9"/>
      <c r="C107" s="2"/>
      <c r="D107" s="8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x14ac:dyDescent="0.25">
      <c r="A108" s="388">
        <v>43305</v>
      </c>
      <c r="B108" s="389"/>
      <c r="C108" s="382" t="s">
        <v>617</v>
      </c>
      <c r="D108" s="383">
        <v>70</v>
      </c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x14ac:dyDescent="0.25">
      <c r="A109" s="392">
        <v>43263</v>
      </c>
      <c r="B109" s="390"/>
      <c r="C109" s="384" t="s">
        <v>588</v>
      </c>
      <c r="D109" s="385">
        <v>43.52</v>
      </c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25">
      <c r="A110" s="392">
        <v>43330</v>
      </c>
      <c r="B110" s="390"/>
      <c r="C110" s="384" t="s">
        <v>618</v>
      </c>
      <c r="D110" s="385">
        <v>350</v>
      </c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thickBot="1" x14ac:dyDescent="0.3">
      <c r="A111" s="413" t="s">
        <v>619</v>
      </c>
      <c r="B111" s="414"/>
      <c r="C111" s="415" t="s">
        <v>302</v>
      </c>
      <c r="D111" s="416">
        <v>67.33</v>
      </c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thickBot="1" x14ac:dyDescent="0.3">
      <c r="A112" s="673" t="s">
        <v>77</v>
      </c>
      <c r="B112" s="674"/>
      <c r="C112" s="674"/>
      <c r="D112" s="412">
        <f>SUM(D108:D111)</f>
        <v>530.85</v>
      </c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thickBot="1" x14ac:dyDescent="0.3">
      <c r="A113" s="42"/>
      <c r="B113" s="42"/>
      <c r="C113" s="42"/>
      <c r="D113" s="45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thickBot="1" x14ac:dyDescent="0.3">
      <c r="A114" s="660" t="s">
        <v>81</v>
      </c>
      <c r="B114" s="661"/>
      <c r="C114" s="662"/>
      <c r="D114" s="380">
        <f>D112</f>
        <v>530.85</v>
      </c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402"/>
      <c r="B115" s="348"/>
      <c r="C115" s="348"/>
      <c r="D115" s="349"/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25">
      <c r="A116" s="642" t="s">
        <v>80</v>
      </c>
      <c r="B116" s="643"/>
      <c r="C116" s="643"/>
      <c r="D116" s="370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thickBot="1" x14ac:dyDescent="0.3">
      <c r="A117" s="42"/>
      <c r="B117" s="42"/>
      <c r="C117" s="42"/>
      <c r="D117" s="45"/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thickBot="1" x14ac:dyDescent="0.3">
      <c r="A118" s="663" t="s">
        <v>620</v>
      </c>
      <c r="B118" s="664"/>
      <c r="C118" s="665"/>
      <c r="D118" s="381">
        <f>D103-D114</f>
        <v>5024.78</v>
      </c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x14ac:dyDescent="0.25">
      <c r="A119" s="42"/>
      <c r="B119" s="42"/>
      <c r="C119" s="42"/>
      <c r="D119" s="45"/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thickBot="1" x14ac:dyDescent="0.3">
      <c r="A120" s="666" t="s">
        <v>612</v>
      </c>
      <c r="B120" s="667"/>
      <c r="C120" s="667"/>
      <c r="D120" s="394"/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371"/>
      <c r="B121" s="373"/>
      <c r="C121" s="373"/>
      <c r="D121" s="374"/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x14ac:dyDescent="0.25">
      <c r="A122" s="375"/>
      <c r="B122" s="372"/>
      <c r="C122" s="372"/>
      <c r="D122" s="376"/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thickBot="1" x14ac:dyDescent="0.3">
      <c r="A123" s="395"/>
      <c r="B123" s="396"/>
      <c r="C123" s="396"/>
      <c r="D123" s="397"/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thickBot="1" x14ac:dyDescent="0.3">
      <c r="A124" s="656" t="s">
        <v>613</v>
      </c>
      <c r="B124" s="657"/>
      <c r="C124" s="672"/>
      <c r="D124" s="398">
        <f>SUM(D121:D123)</f>
        <v>0</v>
      </c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thickBot="1" x14ac:dyDescent="0.3">
      <c r="A125" s="320"/>
      <c r="B125" s="321"/>
      <c r="C125" s="192"/>
      <c r="D125" s="309"/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thickBot="1" x14ac:dyDescent="0.3">
      <c r="A126" s="668" t="s">
        <v>601</v>
      </c>
      <c r="B126" s="664"/>
      <c r="C126" s="669"/>
      <c r="D126" s="381">
        <f>D118-D124</f>
        <v>5024.78</v>
      </c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thickBot="1" x14ac:dyDescent="0.3"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25">
      <c r="A130" s="677" t="s">
        <v>164</v>
      </c>
      <c r="B130" s="678"/>
      <c r="C130" s="419" t="s">
        <v>166</v>
      </c>
      <c r="D130" s="420">
        <f>D39</f>
        <v>828.09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x14ac:dyDescent="0.25">
      <c r="A131" s="679" t="s">
        <v>167</v>
      </c>
      <c r="B131" s="680"/>
      <c r="C131" s="167" t="s">
        <v>170</v>
      </c>
      <c r="D131" s="421">
        <f>D126</f>
        <v>5024.78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679" t="s">
        <v>172</v>
      </c>
      <c r="B132" s="680"/>
      <c r="C132" s="167" t="s">
        <v>173</v>
      </c>
      <c r="D132" s="421">
        <v>0.42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25">
      <c r="A133" s="679" t="s">
        <v>174</v>
      </c>
      <c r="B133" s="680"/>
      <c r="C133" s="167" t="s">
        <v>173</v>
      </c>
      <c r="D133" s="421">
        <v>206.69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679" t="s">
        <v>175</v>
      </c>
      <c r="B134" s="680"/>
      <c r="C134" s="422" t="s">
        <v>173</v>
      </c>
      <c r="D134" s="423">
        <f>D77</f>
        <v>295.62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thickBot="1" x14ac:dyDescent="0.3">
      <c r="A135" s="681" t="s">
        <v>176</v>
      </c>
      <c r="B135" s="682"/>
      <c r="C135" s="424" t="s">
        <v>173</v>
      </c>
      <c r="D135" s="425">
        <v>2073.0500000000002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thickBot="1" x14ac:dyDescent="0.3">
      <c r="A136" s="675" t="s">
        <v>178</v>
      </c>
      <c r="B136" s="676"/>
      <c r="C136" s="418"/>
      <c r="D136" s="417">
        <f>SUM(D130:D135)</f>
        <v>8428.65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3"/>
      <c r="B137" s="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25">
      <c r="A138" s="3"/>
      <c r="B138" s="5"/>
      <c r="C138" s="2"/>
      <c r="D138" s="2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3"/>
      <c r="B139" s="5"/>
      <c r="C139" s="2"/>
      <c r="D139" s="192"/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3"/>
      <c r="B140" s="609"/>
      <c r="C140" s="610"/>
      <c r="D140" s="2"/>
      <c r="E140" s="2"/>
      <c r="F140" s="2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x14ac:dyDescent="0.25">
      <c r="A141" s="3"/>
      <c r="B141" s="3"/>
      <c r="C141" s="3"/>
      <c r="D141" s="3"/>
      <c r="E141" s="2"/>
      <c r="F141" s="2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3"/>
      <c r="B142" s="3"/>
      <c r="C142" s="3"/>
      <c r="D142" s="3"/>
      <c r="E142" s="2"/>
      <c r="F142" s="2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25">
      <c r="A143" s="3"/>
      <c r="B143" s="3"/>
      <c r="C143" s="3"/>
      <c r="D143" s="3"/>
      <c r="E143" s="2"/>
      <c r="F143" s="2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5">
      <c r="A144" s="3"/>
      <c r="B144" s="3"/>
      <c r="C144" s="3"/>
      <c r="D144" s="3"/>
      <c r="E144" s="2"/>
      <c r="F144" s="2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5">
      <c r="A145" s="3"/>
      <c r="B145" s="3"/>
      <c r="C145" s="3"/>
      <c r="D145" s="3"/>
      <c r="E145" s="2"/>
      <c r="F145" s="2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A1036" s="3"/>
      <c r="B1036" s="3"/>
      <c r="C1036" s="3"/>
      <c r="D1036" s="3"/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A1037" s="3"/>
      <c r="B1037" s="3"/>
      <c r="C1037" s="3"/>
      <c r="D1037" s="3"/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A1038" s="3"/>
      <c r="B1038" s="3"/>
      <c r="C1038" s="3"/>
      <c r="D1038" s="3"/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A1039" s="3"/>
      <c r="B1039" s="3"/>
      <c r="C1039" s="3"/>
      <c r="D1039" s="3"/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A1040" s="3"/>
      <c r="B1040" s="3"/>
      <c r="C1040" s="3"/>
      <c r="D1040" s="3"/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1:26" ht="18" customHeight="1" x14ac:dyDescent="0.25">
      <c r="A1041" s="3"/>
      <c r="B1041" s="3"/>
      <c r="C1041" s="3"/>
      <c r="D1041" s="3"/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1:26" ht="18" customHeight="1" x14ac:dyDescent="0.25"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1:26" ht="18" customHeight="1" x14ac:dyDescent="0.25"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1:26" ht="18" customHeight="1" x14ac:dyDescent="0.25"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1:26" ht="18" customHeight="1" x14ac:dyDescent="0.25"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ht="18" customHeight="1" x14ac:dyDescent="0.25"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1:26" ht="18" customHeight="1" x14ac:dyDescent="0.25"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1:26" ht="18" customHeight="1" x14ac:dyDescent="0.25"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1:26" ht="18" customHeight="1" x14ac:dyDescent="0.25"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1:26" ht="18" customHeight="1" x14ac:dyDescent="0.25"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1:26" ht="18" customHeight="1" x14ac:dyDescent="0.25"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1:26" ht="18" customHeight="1" x14ac:dyDescent="0.25"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1:26" ht="18" customHeight="1" x14ac:dyDescent="0.25"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1:26" ht="18" customHeight="1" x14ac:dyDescent="0.25"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1:26" ht="18" customHeight="1" x14ac:dyDescent="0.25"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1:26" ht="18" customHeight="1" x14ac:dyDescent="0.25">
      <c r="E1056" s="2"/>
      <c r="F1056" s="2"/>
      <c r="G1056" s="3"/>
      <c r="H1056" s="3"/>
      <c r="I1056" s="3"/>
      <c r="J1056" s="2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5:26" ht="18" customHeight="1" x14ac:dyDescent="0.25">
      <c r="E1057" s="2"/>
      <c r="F1057" s="2"/>
      <c r="G1057" s="3"/>
      <c r="H1057" s="3"/>
      <c r="I1057" s="3"/>
      <c r="J1057" s="2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spans="5:26" ht="18" customHeight="1" x14ac:dyDescent="0.25">
      <c r="E1058" s="2"/>
      <c r="F1058" s="2"/>
      <c r="G1058" s="3"/>
      <c r="H1058" s="3"/>
      <c r="I1058" s="3"/>
      <c r="J1058" s="2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spans="5:26" ht="18" customHeight="1" x14ac:dyDescent="0.25">
      <c r="E1059" s="2"/>
      <c r="F1059" s="2"/>
      <c r="G1059" s="3"/>
      <c r="H1059" s="3"/>
      <c r="I1059" s="3"/>
      <c r="J1059" s="2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5:26" ht="18" customHeight="1" x14ac:dyDescent="0.25">
      <c r="E1060" s="2"/>
      <c r="F1060" s="2"/>
      <c r="G1060" s="3"/>
      <c r="H1060" s="3"/>
      <c r="I1060" s="3"/>
      <c r="J1060" s="2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spans="5:26" ht="18" customHeight="1" x14ac:dyDescent="0.25">
      <c r="E1061" s="2"/>
      <c r="F1061" s="2"/>
      <c r="G1061" s="3"/>
      <c r="H1061" s="3"/>
      <c r="I1061" s="3"/>
      <c r="J1061" s="2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</sheetData>
  <mergeCells count="50">
    <mergeCell ref="A136:B136"/>
    <mergeCell ref="A130:B130"/>
    <mergeCell ref="A131:B131"/>
    <mergeCell ref="A132:B132"/>
    <mergeCell ref="A133:B133"/>
    <mergeCell ref="A134:B134"/>
    <mergeCell ref="A135:B135"/>
    <mergeCell ref="A112:C112"/>
    <mergeCell ref="A114:C114"/>
    <mergeCell ref="A116:C116"/>
    <mergeCell ref="A118:C118"/>
    <mergeCell ref="A120:C120"/>
    <mergeCell ref="A82:C82"/>
    <mergeCell ref="A84:D84"/>
    <mergeCell ref="A101:C101"/>
    <mergeCell ref="A103:C103"/>
    <mergeCell ref="A105:D105"/>
    <mergeCell ref="A77:C77"/>
    <mergeCell ref="B140:C140"/>
    <mergeCell ref="A37:C37"/>
    <mergeCell ref="A46:D46"/>
    <mergeCell ref="A53:C53"/>
    <mergeCell ref="A55:C55"/>
    <mergeCell ref="A57:D57"/>
    <mergeCell ref="A63:C63"/>
    <mergeCell ref="A65:C65"/>
    <mergeCell ref="A67:C67"/>
    <mergeCell ref="A69:C69"/>
    <mergeCell ref="A71:C71"/>
    <mergeCell ref="A75:C75"/>
    <mergeCell ref="A124:C124"/>
    <mergeCell ref="A126:C126"/>
    <mergeCell ref="A81:D81"/>
    <mergeCell ref="A31:C31"/>
    <mergeCell ref="A33:C33"/>
    <mergeCell ref="A39:C39"/>
    <mergeCell ref="A43:D43"/>
    <mergeCell ref="A44:C44"/>
    <mergeCell ref="A29:C29"/>
    <mergeCell ref="A1:D1"/>
    <mergeCell ref="A2:D2"/>
    <mergeCell ref="A3:D3"/>
    <mergeCell ref="A5:D5"/>
    <mergeCell ref="A6:C6"/>
    <mergeCell ref="A8:D8"/>
    <mergeCell ref="A15:C15"/>
    <mergeCell ref="A17:C17"/>
    <mergeCell ref="A19:D19"/>
    <mergeCell ref="A25:C25"/>
    <mergeCell ref="A27:C27"/>
  </mergeCells>
  <pageMargins left="0.7" right="0.7" top="0.75" bottom="0.75" header="0.3" footer="0.3"/>
  <pageSetup scale="54" fitToHeight="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Z1057"/>
  <sheetViews>
    <sheetView showGridLines="0" zoomScale="80" zoomScaleNormal="80" workbookViewId="0">
      <selection activeCell="C96" sqref="C96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82.2851562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44" t="s">
        <v>589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48" t="s">
        <v>599</v>
      </c>
      <c r="B6" s="649"/>
      <c r="C6" s="650"/>
      <c r="D6" s="377">
        <v>828.09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343"/>
      <c r="B11" s="344"/>
      <c r="C11" s="345"/>
      <c r="D11" s="346"/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350"/>
      <c r="B12" s="351"/>
      <c r="C12" s="352"/>
      <c r="D12" s="353"/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thickBot="1" x14ac:dyDescent="0.3">
      <c r="A13" s="350"/>
      <c r="B13" s="351"/>
      <c r="C13" s="352"/>
      <c r="D13" s="353"/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hidden="1" customHeight="1" x14ac:dyDescent="0.25">
      <c r="A14" s="354">
        <v>43330</v>
      </c>
      <c r="B14" s="355" t="s">
        <v>567</v>
      </c>
      <c r="C14" s="356" t="s">
        <v>593</v>
      </c>
      <c r="D14" s="357">
        <v>0</v>
      </c>
      <c r="E14" s="342">
        <v>140</v>
      </c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thickBot="1" x14ac:dyDescent="0.3">
      <c r="A15" s="654" t="s">
        <v>14</v>
      </c>
      <c r="B15" s="655"/>
      <c r="C15" s="655"/>
      <c r="D15" s="358">
        <f>SUM(D11:D14)</f>
        <v>0</v>
      </c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thickBot="1" x14ac:dyDescent="0.3">
      <c r="A16" s="347"/>
      <c r="B16" s="348"/>
      <c r="C16" s="348"/>
      <c r="D16" s="349"/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thickBot="1" x14ac:dyDescent="0.3">
      <c r="A17" s="651" t="s">
        <v>36</v>
      </c>
      <c r="B17" s="652"/>
      <c r="C17" s="653"/>
      <c r="D17" s="379">
        <f>D6+D14</f>
        <v>828.09</v>
      </c>
      <c r="E17" s="2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thickBot="1" x14ac:dyDescent="0.3">
      <c r="A18" s="11"/>
      <c r="B18" s="2"/>
      <c r="C18" s="2"/>
      <c r="D18" s="8"/>
      <c r="E18" s="2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thickBot="1" x14ac:dyDescent="0.3">
      <c r="A19" s="656" t="s">
        <v>596</v>
      </c>
      <c r="B19" s="657"/>
      <c r="C19" s="657"/>
      <c r="D19" s="658"/>
      <c r="E19" s="2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x14ac:dyDescent="0.25">
      <c r="A20" s="378"/>
      <c r="B20" s="9"/>
      <c r="C20" s="2"/>
      <c r="D20" s="8"/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thickBot="1" x14ac:dyDescent="0.3">
      <c r="A21" s="339" t="s">
        <v>38</v>
      </c>
      <c r="B21" s="9"/>
      <c r="C21" s="2"/>
      <c r="D21" s="8"/>
      <c r="E21" s="2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x14ac:dyDescent="0.25">
      <c r="A22" s="360"/>
      <c r="B22" s="361"/>
      <c r="C22" s="362"/>
      <c r="D22" s="363"/>
      <c r="E22" s="2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364"/>
      <c r="B23" s="359"/>
      <c r="C23" s="340"/>
      <c r="D23" s="365"/>
      <c r="E23" s="2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thickBot="1" x14ac:dyDescent="0.3">
      <c r="A24" s="366"/>
      <c r="B24" s="367"/>
      <c r="C24" s="368"/>
      <c r="D24" s="369"/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thickBot="1" x14ac:dyDescent="0.3">
      <c r="A25" s="654" t="s">
        <v>77</v>
      </c>
      <c r="B25" s="659"/>
      <c r="C25" s="659"/>
      <c r="D25" s="358">
        <f>SUM(D22:D24)</f>
        <v>0</v>
      </c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thickBot="1" x14ac:dyDescent="0.3">
      <c r="A26" s="42"/>
      <c r="B26" s="42"/>
      <c r="C26" s="42"/>
      <c r="D26" s="45"/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thickBot="1" x14ac:dyDescent="0.3">
      <c r="A27" s="660" t="s">
        <v>81</v>
      </c>
      <c r="B27" s="661"/>
      <c r="C27" s="662"/>
      <c r="D27" s="380">
        <f>D25</f>
        <v>0</v>
      </c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5">
      <c r="A28" s="42"/>
      <c r="B28" s="42"/>
      <c r="C28" s="42"/>
      <c r="D28" s="45"/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642" t="s">
        <v>80</v>
      </c>
      <c r="B29" s="643"/>
      <c r="C29" s="643"/>
      <c r="D29" s="370"/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thickBot="1" x14ac:dyDescent="0.3">
      <c r="A30" s="42"/>
      <c r="B30" s="42"/>
      <c r="C30" s="42"/>
      <c r="D30" s="45"/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thickBot="1" x14ac:dyDescent="0.3">
      <c r="A31" s="663" t="s">
        <v>597</v>
      </c>
      <c r="B31" s="664"/>
      <c r="C31" s="665"/>
      <c r="D31" s="381">
        <f>D17-D27</f>
        <v>828.09</v>
      </c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42"/>
      <c r="B32" s="42"/>
      <c r="C32" s="42"/>
      <c r="D32" s="45"/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thickBot="1" x14ac:dyDescent="0.3">
      <c r="A33" s="666" t="s">
        <v>612</v>
      </c>
      <c r="B33" s="667"/>
      <c r="C33" s="667"/>
      <c r="D33" s="394"/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371"/>
      <c r="B34" s="373"/>
      <c r="C34" s="373"/>
      <c r="D34" s="374"/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375"/>
      <c r="B35" s="372"/>
      <c r="C35" s="372"/>
      <c r="D35" s="376"/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thickBot="1" x14ac:dyDescent="0.3">
      <c r="A36" s="395"/>
      <c r="B36" s="396"/>
      <c r="C36" s="396"/>
      <c r="D36" s="397"/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thickBot="1" x14ac:dyDescent="0.3">
      <c r="A37" s="656" t="s">
        <v>613</v>
      </c>
      <c r="B37" s="657"/>
      <c r="C37" s="672"/>
      <c r="D37" s="398">
        <f>SUM(D34:D36)</f>
        <v>0</v>
      </c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thickBot="1" x14ac:dyDescent="0.3">
      <c r="A38" s="320"/>
      <c r="B38" s="321"/>
      <c r="C38" s="192"/>
      <c r="D38" s="309"/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thickBot="1" x14ac:dyDescent="0.3">
      <c r="A39" s="668" t="s">
        <v>601</v>
      </c>
      <c r="B39" s="664"/>
      <c r="C39" s="669"/>
      <c r="D39" s="381">
        <f>D31-D37</f>
        <v>828.09</v>
      </c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x14ac:dyDescent="0.25">
      <c r="A40" s="42"/>
      <c r="B40" s="42"/>
      <c r="C40" s="42"/>
      <c r="D40" s="45"/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25">
      <c r="A41" s="5"/>
      <c r="B41" s="1"/>
      <c r="C41" s="2"/>
      <c r="D41" s="8"/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thickBot="1" x14ac:dyDescent="0.3">
      <c r="A42" s="5"/>
      <c r="B42" s="1"/>
      <c r="C42" s="2"/>
      <c r="D42" s="8"/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thickBot="1" x14ac:dyDescent="0.3">
      <c r="A43" s="645" t="s">
        <v>602</v>
      </c>
      <c r="B43" s="646"/>
      <c r="C43" s="646"/>
      <c r="D43" s="647"/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thickBot="1" x14ac:dyDescent="0.3">
      <c r="A44" s="648" t="s">
        <v>599</v>
      </c>
      <c r="B44" s="670"/>
      <c r="C44" s="671"/>
      <c r="D44" s="403">
        <v>295.62</v>
      </c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402"/>
      <c r="B45" s="348"/>
      <c r="C45" s="348"/>
      <c r="D45" s="349"/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thickBot="1" x14ac:dyDescent="0.3">
      <c r="A46" s="651" t="s">
        <v>6</v>
      </c>
      <c r="B46" s="652"/>
      <c r="C46" s="652"/>
      <c r="D46" s="653"/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x14ac:dyDescent="0.25">
      <c r="A47" s="402"/>
      <c r="B47" s="348"/>
      <c r="C47" s="348"/>
      <c r="D47" s="349"/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thickBot="1" x14ac:dyDescent="0.3">
      <c r="A48" s="339" t="s">
        <v>600</v>
      </c>
      <c r="B48" s="9"/>
      <c r="C48" s="2"/>
      <c r="D48" s="8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" customHeight="1" x14ac:dyDescent="0.25">
      <c r="A49" s="343"/>
      <c r="B49" s="344"/>
      <c r="C49" s="345"/>
      <c r="D49" s="346"/>
      <c r="E49" s="341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x14ac:dyDescent="0.25">
      <c r="A50" s="350"/>
      <c r="B50" s="351"/>
      <c r="C50" s="352"/>
      <c r="D50" s="353"/>
      <c r="E50" s="341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350"/>
      <c r="B51" s="351"/>
      <c r="C51" s="352"/>
      <c r="D51" s="353"/>
      <c r="E51" s="341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hidden="1" customHeight="1" x14ac:dyDescent="0.25">
      <c r="A52" s="354">
        <v>43330</v>
      </c>
      <c r="B52" s="355" t="s">
        <v>567</v>
      </c>
      <c r="C52" s="356" t="s">
        <v>593</v>
      </c>
      <c r="D52" s="357">
        <v>0</v>
      </c>
      <c r="E52" s="342">
        <v>140</v>
      </c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thickBot="1" x14ac:dyDescent="0.3">
      <c r="A53" s="654" t="s">
        <v>14</v>
      </c>
      <c r="B53" s="655"/>
      <c r="C53" s="655"/>
      <c r="D53" s="358">
        <f>SUM(D49:D52)</f>
        <v>0</v>
      </c>
      <c r="E53" s="341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thickBot="1" x14ac:dyDescent="0.3">
      <c r="A54" s="347"/>
      <c r="B54" s="348"/>
      <c r="C54" s="348"/>
      <c r="D54" s="349"/>
      <c r="E54" s="341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thickBot="1" x14ac:dyDescent="0.3">
      <c r="A55" s="651" t="s">
        <v>36</v>
      </c>
      <c r="B55" s="652"/>
      <c r="C55" s="653"/>
      <c r="D55" s="379">
        <f>D44+D52</f>
        <v>295.62</v>
      </c>
      <c r="E55" s="2"/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thickBot="1" x14ac:dyDescent="0.3">
      <c r="A56" s="402"/>
      <c r="B56" s="348"/>
      <c r="C56" s="348"/>
      <c r="D56" s="349"/>
      <c r="E56" s="2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thickBot="1" x14ac:dyDescent="0.3">
      <c r="A57" s="656" t="s">
        <v>596</v>
      </c>
      <c r="B57" s="657"/>
      <c r="C57" s="657"/>
      <c r="D57" s="658"/>
      <c r="E57" s="2"/>
      <c r="F57" s="2"/>
      <c r="G57" s="3"/>
      <c r="H57" s="3"/>
      <c r="I57" s="3"/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x14ac:dyDescent="0.25">
      <c r="A58" s="378"/>
      <c r="B58" s="9"/>
      <c r="C58" s="2"/>
      <c r="D58" s="8"/>
      <c r="E58" s="2"/>
      <c r="F58" s="2"/>
      <c r="G58" s="3"/>
      <c r="H58" s="3"/>
      <c r="I58" s="3"/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thickBot="1" x14ac:dyDescent="0.3">
      <c r="A59" s="339" t="s">
        <v>38</v>
      </c>
      <c r="B59" s="9"/>
      <c r="C59" s="2"/>
      <c r="D59" s="8"/>
      <c r="E59" s="2"/>
      <c r="F59" s="2"/>
      <c r="G59" s="3"/>
      <c r="H59" s="3"/>
      <c r="I59" s="3"/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x14ac:dyDescent="0.25">
      <c r="A60" s="388"/>
      <c r="B60" s="389"/>
      <c r="C60" s="382"/>
      <c r="D60" s="383"/>
      <c r="E60" s="2"/>
      <c r="F60" s="2"/>
      <c r="G60" s="3"/>
      <c r="H60" s="3"/>
      <c r="I60" s="3"/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x14ac:dyDescent="0.25">
      <c r="A61" s="392"/>
      <c r="B61" s="390"/>
      <c r="C61" s="384"/>
      <c r="D61" s="385"/>
      <c r="E61" s="2"/>
      <c r="F61" s="2"/>
      <c r="G61" s="3"/>
      <c r="H61" s="3"/>
      <c r="I61" s="3"/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thickBot="1" x14ac:dyDescent="0.3">
      <c r="A62" s="393"/>
      <c r="B62" s="391"/>
      <c r="C62" s="386"/>
      <c r="D62" s="387"/>
      <c r="E62" s="2"/>
      <c r="F62" s="2"/>
      <c r="G62" s="3"/>
      <c r="H62" s="3"/>
      <c r="I62" s="3"/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thickBot="1" x14ac:dyDescent="0.3">
      <c r="A63" s="654" t="s">
        <v>77</v>
      </c>
      <c r="B63" s="659"/>
      <c r="C63" s="659"/>
      <c r="D63" s="358">
        <f>SUM(D60:D62)</f>
        <v>0</v>
      </c>
      <c r="E63" s="2"/>
      <c r="F63" s="2"/>
      <c r="G63" s="3"/>
      <c r="H63" s="3"/>
      <c r="I63" s="3"/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thickBot="1" x14ac:dyDescent="0.3">
      <c r="A64" s="42"/>
      <c r="B64" s="42"/>
      <c r="C64" s="42"/>
      <c r="D64" s="45"/>
      <c r="E64" s="2"/>
      <c r="F64" s="2"/>
      <c r="G64" s="3"/>
      <c r="H64" s="3"/>
      <c r="I64" s="3"/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thickBot="1" x14ac:dyDescent="0.3">
      <c r="A65" s="660" t="s">
        <v>81</v>
      </c>
      <c r="B65" s="661"/>
      <c r="C65" s="662"/>
      <c r="D65" s="380">
        <f>D63</f>
        <v>0</v>
      </c>
      <c r="E65" s="2"/>
      <c r="F65" s="2"/>
      <c r="G65" s="3"/>
      <c r="H65" s="3"/>
      <c r="I65" s="3"/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customHeight="1" x14ac:dyDescent="0.25">
      <c r="A66" s="402"/>
      <c r="B66" s="348"/>
      <c r="C66" s="348"/>
      <c r="D66" s="349"/>
      <c r="E66" s="2"/>
      <c r="F66" s="2"/>
      <c r="G66" s="3"/>
      <c r="H66" s="3"/>
      <c r="I66" s="3"/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x14ac:dyDescent="0.25">
      <c r="A67" s="642" t="s">
        <v>80</v>
      </c>
      <c r="B67" s="643"/>
      <c r="C67" s="643"/>
      <c r="D67" s="370"/>
      <c r="E67" s="2"/>
      <c r="F67" s="2"/>
      <c r="G67" s="3"/>
      <c r="H67" s="3"/>
      <c r="I67" s="3"/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" customHeight="1" thickBot="1" x14ac:dyDescent="0.3">
      <c r="A68" s="42"/>
      <c r="B68" s="42"/>
      <c r="C68" s="42"/>
      <c r="D68" s="45"/>
      <c r="E68" s="2"/>
      <c r="F68" s="2"/>
      <c r="G68" s="3"/>
      <c r="H68" s="3"/>
      <c r="I68" s="3"/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" customHeight="1" thickBot="1" x14ac:dyDescent="0.3">
      <c r="A69" s="663" t="s">
        <v>622</v>
      </c>
      <c r="B69" s="664"/>
      <c r="C69" s="665"/>
      <c r="D69" s="381">
        <f>D55-D65</f>
        <v>295.62</v>
      </c>
      <c r="E69" s="2"/>
      <c r="F69" s="2"/>
      <c r="G69" s="3"/>
      <c r="H69" s="3"/>
      <c r="I69" s="3"/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" customHeight="1" x14ac:dyDescent="0.25">
      <c r="A70" s="42"/>
      <c r="B70" s="42"/>
      <c r="C70" s="42"/>
      <c r="D70" s="45"/>
      <c r="E70" s="2"/>
      <c r="F70" s="2"/>
      <c r="G70" s="3"/>
      <c r="H70" s="3"/>
      <c r="I70" s="3"/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" customHeight="1" thickBot="1" x14ac:dyDescent="0.3">
      <c r="A71" s="666" t="s">
        <v>612</v>
      </c>
      <c r="B71" s="667"/>
      <c r="C71" s="667"/>
      <c r="D71" s="394"/>
      <c r="E71" s="2"/>
      <c r="F71" s="2"/>
      <c r="G71" s="3"/>
      <c r="H71" s="3"/>
      <c r="I71" s="3"/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" customHeight="1" x14ac:dyDescent="0.25">
      <c r="A72" s="371"/>
      <c r="B72" s="373"/>
      <c r="C72" s="373"/>
      <c r="D72" s="374"/>
      <c r="E72" s="2"/>
      <c r="F72" s="2"/>
      <c r="G72" s="3"/>
      <c r="H72" s="3"/>
      <c r="I72" s="3"/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" customHeight="1" x14ac:dyDescent="0.25">
      <c r="A73" s="375"/>
      <c r="B73" s="372"/>
      <c r="C73" s="372"/>
      <c r="D73" s="376"/>
      <c r="E73" s="2"/>
      <c r="F73" s="2"/>
      <c r="G73" s="3"/>
      <c r="H73" s="3"/>
      <c r="I73" s="3"/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thickBot="1" x14ac:dyDescent="0.3">
      <c r="A74" s="395"/>
      <c r="B74" s="396"/>
      <c r="C74" s="396"/>
      <c r="D74" s="397"/>
      <c r="E74" s="2"/>
      <c r="F74" s="2"/>
      <c r="G74" s="3"/>
      <c r="H74" s="3"/>
      <c r="I74" s="3"/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" customHeight="1" thickBot="1" x14ac:dyDescent="0.3">
      <c r="A75" s="656" t="s">
        <v>613</v>
      </c>
      <c r="B75" s="657"/>
      <c r="C75" s="672"/>
      <c r="D75" s="398">
        <f>SUM(D72:D74)</f>
        <v>0</v>
      </c>
      <c r="E75" s="2"/>
      <c r="F75" s="2"/>
      <c r="G75" s="3"/>
      <c r="H75" s="3"/>
      <c r="I75" s="3"/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" customHeight="1" thickBot="1" x14ac:dyDescent="0.3">
      <c r="A76" s="320"/>
      <c r="B76" s="321"/>
      <c r="C76" s="192"/>
      <c r="D76" s="309"/>
      <c r="E76" s="2"/>
      <c r="F76" s="2"/>
      <c r="G76" s="3"/>
      <c r="H76" s="3"/>
      <c r="I76" s="3"/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thickBot="1" x14ac:dyDescent="0.3">
      <c r="A77" s="668" t="s">
        <v>601</v>
      </c>
      <c r="B77" s="664"/>
      <c r="C77" s="669"/>
      <c r="D77" s="381">
        <f>D69-D75</f>
        <v>295.62</v>
      </c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5" customHeight="1" x14ac:dyDescent="0.25">
      <c r="A78" s="5"/>
      <c r="B78" s="1"/>
      <c r="C78" s="2"/>
      <c r="D78" s="8"/>
      <c r="E78" s="2"/>
      <c r="F78" s="2"/>
      <c r="G78" s="3"/>
      <c r="H78" s="3"/>
      <c r="I78" s="3"/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5" customHeight="1" x14ac:dyDescent="0.25">
      <c r="A79" s="5"/>
      <c r="B79" s="1"/>
      <c r="C79" s="2"/>
      <c r="D79" s="8"/>
      <c r="E79" s="2"/>
      <c r="F79" s="2"/>
      <c r="G79" s="3"/>
      <c r="H79" s="3"/>
      <c r="I79" s="3"/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5" customHeight="1" thickBot="1" x14ac:dyDescent="0.3">
      <c r="A80" s="5"/>
      <c r="B80" s="1"/>
      <c r="C80" s="2"/>
      <c r="D80" s="8"/>
      <c r="E80" s="2"/>
      <c r="F80" s="2"/>
      <c r="G80" s="3"/>
      <c r="H80" s="3"/>
      <c r="I80" s="3"/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thickBot="1" x14ac:dyDescent="0.3">
      <c r="A81" s="645" t="s">
        <v>614</v>
      </c>
      <c r="B81" s="646"/>
      <c r="C81" s="646"/>
      <c r="D81" s="647"/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thickBot="1" x14ac:dyDescent="0.3">
      <c r="A82" s="648" t="s">
        <v>599</v>
      </c>
      <c r="B82" s="670"/>
      <c r="C82" s="671"/>
      <c r="D82" s="403">
        <v>5024.78</v>
      </c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thickBot="1" x14ac:dyDescent="0.3">
      <c r="A83" s="402"/>
      <c r="B83" s="348"/>
      <c r="C83" s="348"/>
      <c r="D83" s="349"/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thickBot="1" x14ac:dyDescent="0.3">
      <c r="A84" s="651" t="s">
        <v>6</v>
      </c>
      <c r="B84" s="652"/>
      <c r="C84" s="652"/>
      <c r="D84" s="653"/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402"/>
      <c r="B85" s="348"/>
      <c r="C85" s="348"/>
      <c r="D85" s="349"/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thickBot="1" x14ac:dyDescent="0.3">
      <c r="A86" s="339" t="s">
        <v>600</v>
      </c>
      <c r="B86" s="9"/>
      <c r="C86" s="2"/>
      <c r="D86" s="8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404">
        <v>43340</v>
      </c>
      <c r="B87" s="405" t="s">
        <v>18</v>
      </c>
      <c r="C87" s="406" t="s">
        <v>568</v>
      </c>
      <c r="D87" s="383">
        <v>197.02</v>
      </c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407">
        <v>43344</v>
      </c>
      <c r="B88" s="408" t="s">
        <v>18</v>
      </c>
      <c r="C88" s="409" t="s">
        <v>569</v>
      </c>
      <c r="D88" s="410">
        <v>197.02</v>
      </c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407">
        <v>43345</v>
      </c>
      <c r="B89" s="408" t="s">
        <v>18</v>
      </c>
      <c r="C89" s="409" t="s">
        <v>570</v>
      </c>
      <c r="D89" s="410">
        <v>155.54</v>
      </c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407">
        <v>43346</v>
      </c>
      <c r="B90" s="408" t="s">
        <v>18</v>
      </c>
      <c r="C90" s="409" t="s">
        <v>571</v>
      </c>
      <c r="D90" s="410">
        <v>197.02</v>
      </c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407">
        <v>43346</v>
      </c>
      <c r="B91" s="408" t="s">
        <v>18</v>
      </c>
      <c r="C91" s="409" t="s">
        <v>572</v>
      </c>
      <c r="D91" s="410">
        <v>197.02</v>
      </c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407">
        <v>43347</v>
      </c>
      <c r="B92" s="408" t="s">
        <v>18</v>
      </c>
      <c r="C92" s="409" t="s">
        <v>573</v>
      </c>
      <c r="D92" s="410">
        <v>155.54</v>
      </c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407">
        <v>43348</v>
      </c>
      <c r="B93" s="408" t="s">
        <v>18</v>
      </c>
      <c r="C93" s="409" t="s">
        <v>574</v>
      </c>
      <c r="D93" s="410">
        <v>197.02</v>
      </c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407">
        <v>43350</v>
      </c>
      <c r="B94" s="408" t="s">
        <v>18</v>
      </c>
      <c r="C94" s="409" t="s">
        <v>575</v>
      </c>
      <c r="D94" s="410">
        <v>197.02</v>
      </c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407">
        <v>43350</v>
      </c>
      <c r="B95" s="408" t="s">
        <v>18</v>
      </c>
      <c r="C95" s="409" t="s">
        <v>576</v>
      </c>
      <c r="D95" s="410">
        <v>197.02</v>
      </c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thickBot="1" x14ac:dyDescent="0.3">
      <c r="A96" s="407">
        <v>43350</v>
      </c>
      <c r="B96" s="408" t="s">
        <v>18</v>
      </c>
      <c r="C96" s="409" t="s">
        <v>590</v>
      </c>
      <c r="D96" s="410">
        <v>197.02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thickBot="1" x14ac:dyDescent="0.3">
      <c r="A97" s="654" t="s">
        <v>14</v>
      </c>
      <c r="B97" s="655"/>
      <c r="C97" s="655"/>
      <c r="D97" s="358">
        <f>SUM(D87:D96)</f>
        <v>1887.24</v>
      </c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thickBot="1" x14ac:dyDescent="0.3">
      <c r="A98" s="347"/>
      <c r="B98" s="348"/>
      <c r="C98" s="348"/>
      <c r="D98" s="349"/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thickBot="1" x14ac:dyDescent="0.3">
      <c r="A99" s="651" t="s">
        <v>36</v>
      </c>
      <c r="B99" s="652"/>
      <c r="C99" s="653"/>
      <c r="D99" s="379">
        <f>D82+D97</f>
        <v>6912.0199999999995</v>
      </c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thickBot="1" x14ac:dyDescent="0.3">
      <c r="A100" s="402"/>
      <c r="B100" s="348"/>
      <c r="C100" s="348"/>
      <c r="D100" s="349"/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thickBot="1" x14ac:dyDescent="0.3">
      <c r="A101" s="656" t="s">
        <v>596</v>
      </c>
      <c r="B101" s="657"/>
      <c r="C101" s="657"/>
      <c r="D101" s="658"/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x14ac:dyDescent="0.25">
      <c r="A102" s="378"/>
      <c r="B102" s="9"/>
      <c r="C102" s="2"/>
      <c r="D102" s="8"/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thickBot="1" x14ac:dyDescent="0.3">
      <c r="A103" s="339" t="s">
        <v>38</v>
      </c>
      <c r="B103" s="9"/>
      <c r="C103" s="2"/>
      <c r="D103" s="8"/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25">
      <c r="A104" s="388" t="s">
        <v>619</v>
      </c>
      <c r="B104" s="389"/>
      <c r="C104" s="382" t="s">
        <v>302</v>
      </c>
      <c r="D104" s="383">
        <v>58.3</v>
      </c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392"/>
      <c r="B105" s="390"/>
      <c r="C105" s="384"/>
      <c r="D105" s="385"/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392"/>
      <c r="B106" s="390"/>
      <c r="C106" s="384"/>
      <c r="D106" s="385"/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thickBot="1" x14ac:dyDescent="0.3">
      <c r="A107" s="413"/>
      <c r="B107" s="414"/>
      <c r="C107" s="415"/>
      <c r="D107" s="416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thickBot="1" x14ac:dyDescent="0.3">
      <c r="A108" s="673" t="s">
        <v>77</v>
      </c>
      <c r="B108" s="674"/>
      <c r="C108" s="674"/>
      <c r="D108" s="412">
        <f>SUM(D104:D107)</f>
        <v>58.3</v>
      </c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thickBot="1" x14ac:dyDescent="0.3">
      <c r="A109" s="42"/>
      <c r="B109" s="42"/>
      <c r="C109" s="42"/>
      <c r="D109" s="45"/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thickBot="1" x14ac:dyDescent="0.3">
      <c r="A110" s="660" t="s">
        <v>81</v>
      </c>
      <c r="B110" s="661"/>
      <c r="C110" s="662"/>
      <c r="D110" s="380">
        <f>D108</f>
        <v>58.3</v>
      </c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x14ac:dyDescent="0.25">
      <c r="A111" s="402"/>
      <c r="B111" s="348"/>
      <c r="C111" s="348"/>
      <c r="D111" s="349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x14ac:dyDescent="0.25">
      <c r="A112" s="642" t="s">
        <v>80</v>
      </c>
      <c r="B112" s="643"/>
      <c r="C112" s="643"/>
      <c r="D112" s="370"/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thickBot="1" x14ac:dyDescent="0.3">
      <c r="A113" s="42"/>
      <c r="B113" s="42"/>
      <c r="C113" s="42"/>
      <c r="D113" s="45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thickBot="1" x14ac:dyDescent="0.3">
      <c r="A114" s="663" t="s">
        <v>623</v>
      </c>
      <c r="B114" s="664"/>
      <c r="C114" s="665"/>
      <c r="D114" s="381">
        <f>D99-D110</f>
        <v>6853.7199999999993</v>
      </c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42"/>
      <c r="B115" s="42"/>
      <c r="C115" s="42"/>
      <c r="D115" s="45"/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thickBot="1" x14ac:dyDescent="0.3">
      <c r="A116" s="666" t="s">
        <v>612</v>
      </c>
      <c r="B116" s="667"/>
      <c r="C116" s="667"/>
      <c r="D116" s="394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25">
      <c r="A117" s="371"/>
      <c r="B117" s="373"/>
      <c r="C117" s="373"/>
      <c r="D117" s="374"/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x14ac:dyDescent="0.25">
      <c r="A118" s="375"/>
      <c r="B118" s="372"/>
      <c r="C118" s="372"/>
      <c r="D118" s="376"/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thickBot="1" x14ac:dyDescent="0.3">
      <c r="A119" s="395"/>
      <c r="B119" s="396"/>
      <c r="C119" s="396"/>
      <c r="D119" s="397"/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thickBot="1" x14ac:dyDescent="0.3">
      <c r="A120" s="656" t="s">
        <v>613</v>
      </c>
      <c r="B120" s="657"/>
      <c r="C120" s="672"/>
      <c r="D120" s="398">
        <f>SUM(D117:D119)</f>
        <v>0</v>
      </c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thickBot="1" x14ac:dyDescent="0.3">
      <c r="A121" s="320"/>
      <c r="B121" s="321"/>
      <c r="C121" s="192"/>
      <c r="D121" s="309"/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thickBot="1" x14ac:dyDescent="0.3">
      <c r="A122" s="668" t="s">
        <v>601</v>
      </c>
      <c r="B122" s="664"/>
      <c r="C122" s="669"/>
      <c r="D122" s="381">
        <f>D114-D120</f>
        <v>6853.7199999999993</v>
      </c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 x14ac:dyDescent="0.25">
      <c r="A123" s="5"/>
      <c r="B123" s="1"/>
      <c r="C123" s="2"/>
      <c r="D123" s="8"/>
      <c r="E123" s="2"/>
      <c r="F123" s="2"/>
      <c r="G123" s="3"/>
      <c r="H123" s="3"/>
      <c r="I123" s="3"/>
      <c r="J123" s="2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thickBot="1" x14ac:dyDescent="0.3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686" t="s">
        <v>164</v>
      </c>
      <c r="B126" s="687"/>
      <c r="C126" s="162" t="s">
        <v>166</v>
      </c>
      <c r="D126" s="40">
        <f>D39</f>
        <v>828.09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683" t="s">
        <v>167</v>
      </c>
      <c r="B127" s="680"/>
      <c r="C127" s="167" t="s">
        <v>170</v>
      </c>
      <c r="D127" s="169">
        <f>D122</f>
        <v>6853.7199999999993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683" t="s">
        <v>172</v>
      </c>
      <c r="B128" s="680"/>
      <c r="C128" s="167" t="s">
        <v>173</v>
      </c>
      <c r="D128" s="169">
        <v>0.42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683" t="s">
        <v>174</v>
      </c>
      <c r="B129" s="680"/>
      <c r="C129" s="167" t="s">
        <v>173</v>
      </c>
      <c r="D129" s="169">
        <v>206.69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25">
      <c r="A130" s="683" t="s">
        <v>175</v>
      </c>
      <c r="B130" s="680"/>
      <c r="C130" s="174" t="s">
        <v>173</v>
      </c>
      <c r="D130" s="176">
        <f>D77</f>
        <v>295.62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thickBot="1" x14ac:dyDescent="0.3">
      <c r="A131" s="684" t="s">
        <v>176</v>
      </c>
      <c r="B131" s="685"/>
      <c r="C131" s="178" t="s">
        <v>173</v>
      </c>
      <c r="D131" s="426">
        <v>2073.0500000000002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thickBot="1" x14ac:dyDescent="0.3">
      <c r="A132" s="427" t="s">
        <v>178</v>
      </c>
      <c r="B132" s="428"/>
      <c r="C132" s="429"/>
      <c r="D132" s="430">
        <f>SUM(D126:D131)</f>
        <v>10257.59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25">
      <c r="A133" s="3"/>
      <c r="B133" s="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3"/>
      <c r="B134" s="5"/>
      <c r="C134" s="2"/>
      <c r="D134" s="2"/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25">
      <c r="A135" s="3"/>
      <c r="B135" s="5"/>
      <c r="C135" s="2"/>
      <c r="D135" s="192"/>
      <c r="E135" s="2"/>
      <c r="F135" s="2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25">
      <c r="A136" s="3"/>
      <c r="B136" s="609"/>
      <c r="C136" s="610"/>
      <c r="D136" s="2"/>
      <c r="E136" s="2"/>
      <c r="F136" s="2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3"/>
      <c r="B137" s="3"/>
      <c r="C137" s="3"/>
      <c r="D137" s="3"/>
      <c r="E137" s="2"/>
      <c r="F137" s="2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25">
      <c r="A138" s="3"/>
      <c r="B138" s="3"/>
      <c r="C138" s="3"/>
      <c r="D138" s="3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3"/>
      <c r="B139" s="3"/>
      <c r="C139" s="3"/>
      <c r="D139" s="3"/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3"/>
      <c r="B140" s="3"/>
      <c r="C140" s="3"/>
      <c r="D140" s="3"/>
      <c r="E140" s="2"/>
      <c r="F140" s="2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x14ac:dyDescent="0.25">
      <c r="A141" s="3"/>
      <c r="B141" s="3"/>
      <c r="C141" s="3"/>
      <c r="D141" s="3"/>
      <c r="E141" s="2"/>
      <c r="F141" s="2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3"/>
      <c r="B142" s="3"/>
      <c r="C142" s="3"/>
      <c r="D142" s="3"/>
      <c r="E142" s="2"/>
      <c r="F142" s="2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25">
      <c r="A143" s="3"/>
      <c r="B143" s="3"/>
      <c r="C143" s="3"/>
      <c r="D143" s="3"/>
      <c r="E143" s="2"/>
      <c r="F143" s="2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5">
      <c r="A144" s="3"/>
      <c r="B144" s="3"/>
      <c r="C144" s="3"/>
      <c r="D144" s="3"/>
      <c r="E144" s="2"/>
      <c r="F144" s="2"/>
      <c r="G144" s="3"/>
      <c r="H144" s="3"/>
      <c r="I144" s="3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3"/>
      <c r="B145" s="3"/>
      <c r="C145" s="3"/>
      <c r="D145" s="3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A1036" s="3"/>
      <c r="B1036" s="3"/>
      <c r="C1036" s="3"/>
      <c r="D1036" s="3"/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A1037" s="3"/>
      <c r="B1037" s="3"/>
      <c r="C1037" s="3"/>
      <c r="D1037" s="3"/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5:26" ht="18" customHeight="1" x14ac:dyDescent="0.25"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5:26" ht="18" customHeight="1" x14ac:dyDescent="0.25"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5:26" ht="18" customHeight="1" x14ac:dyDescent="0.25"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5:26" ht="18" customHeight="1" x14ac:dyDescent="0.25"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5:26" ht="18" customHeight="1" x14ac:dyDescent="0.25"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5:26" ht="18" customHeight="1" x14ac:dyDescent="0.25"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5:26" ht="18" customHeight="1" x14ac:dyDescent="0.25"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5:26" ht="18" customHeight="1" x14ac:dyDescent="0.25"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5:26" ht="18" customHeight="1" x14ac:dyDescent="0.25"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5:26" ht="18" customHeight="1" x14ac:dyDescent="0.25"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5:26" ht="18" customHeight="1" x14ac:dyDescent="0.25"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5:26" ht="18" customHeight="1" x14ac:dyDescent="0.25"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5:26" ht="18" customHeight="1" x14ac:dyDescent="0.25"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5:26" ht="18" customHeight="1" x14ac:dyDescent="0.25"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5:26" ht="18" customHeight="1" x14ac:dyDescent="0.25"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5:26" ht="18" customHeight="1" x14ac:dyDescent="0.25">
      <c r="E1056" s="2"/>
      <c r="F1056" s="2"/>
      <c r="G1056" s="3"/>
      <c r="H1056" s="3"/>
      <c r="I1056" s="3"/>
      <c r="J1056" s="2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5:26" ht="18" customHeight="1" x14ac:dyDescent="0.25">
      <c r="E1057" s="2"/>
      <c r="F1057" s="2"/>
      <c r="G1057" s="3"/>
      <c r="H1057" s="3"/>
      <c r="I1057" s="3"/>
      <c r="J1057" s="2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</sheetData>
  <mergeCells count="49">
    <mergeCell ref="A128:B128"/>
    <mergeCell ref="A129:B129"/>
    <mergeCell ref="A130:B130"/>
    <mergeCell ref="A131:B131"/>
    <mergeCell ref="A116:C116"/>
    <mergeCell ref="A120:C120"/>
    <mergeCell ref="A122:C122"/>
    <mergeCell ref="A126:B126"/>
    <mergeCell ref="A127:B127"/>
    <mergeCell ref="A101:D101"/>
    <mergeCell ref="A108:C108"/>
    <mergeCell ref="A110:C110"/>
    <mergeCell ref="A112:C112"/>
    <mergeCell ref="A114:C114"/>
    <mergeCell ref="A81:D81"/>
    <mergeCell ref="A82:C82"/>
    <mergeCell ref="A84:D84"/>
    <mergeCell ref="A97:C97"/>
    <mergeCell ref="A99:C99"/>
    <mergeCell ref="A67:C67"/>
    <mergeCell ref="A69:C69"/>
    <mergeCell ref="A71:C71"/>
    <mergeCell ref="A75:C75"/>
    <mergeCell ref="A77:C77"/>
    <mergeCell ref="A1:D1"/>
    <mergeCell ref="A15:C15"/>
    <mergeCell ref="A29:C29"/>
    <mergeCell ref="A25:C25"/>
    <mergeCell ref="A5:D5"/>
    <mergeCell ref="A17:C17"/>
    <mergeCell ref="A8:D8"/>
    <mergeCell ref="A19:D19"/>
    <mergeCell ref="A27:C27"/>
    <mergeCell ref="A33:C33"/>
    <mergeCell ref="A37:C37"/>
    <mergeCell ref="A39:C39"/>
    <mergeCell ref="B136:C136"/>
    <mergeCell ref="A2:D2"/>
    <mergeCell ref="A3:D3"/>
    <mergeCell ref="A31:C31"/>
    <mergeCell ref="A6:C6"/>
    <mergeCell ref="A43:D43"/>
    <mergeCell ref="A44:C44"/>
    <mergeCell ref="A46:D46"/>
    <mergeCell ref="A53:C53"/>
    <mergeCell ref="A55:C55"/>
    <mergeCell ref="A57:D57"/>
    <mergeCell ref="A63:C63"/>
    <mergeCell ref="A65:C65"/>
  </mergeCells>
  <pageMargins left="0.7" right="0.7" top="0.75" bottom="0.75" header="0.3" footer="0.3"/>
  <pageSetup scale="54" fitToHeight="0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79AF5-B2E4-4844-AFA0-96C37A8CF999}">
  <sheetPr>
    <outlinePr summaryBelow="0" summaryRight="0"/>
    <pageSetUpPr fitToPage="1"/>
  </sheetPr>
  <dimension ref="A1:Z1066"/>
  <sheetViews>
    <sheetView showGridLines="0" zoomScale="80" zoomScaleNormal="80" workbookViewId="0">
      <selection activeCell="C87" sqref="C87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82.2851562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44" t="s">
        <v>603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48" t="s">
        <v>604</v>
      </c>
      <c r="B6" s="649"/>
      <c r="C6" s="650"/>
      <c r="D6" s="377">
        <v>828.09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343"/>
      <c r="B11" s="344"/>
      <c r="C11" s="345"/>
      <c r="D11" s="346"/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350"/>
      <c r="B12" s="351"/>
      <c r="C12" s="352"/>
      <c r="D12" s="353"/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thickBot="1" x14ac:dyDescent="0.3">
      <c r="A13" s="350"/>
      <c r="B13" s="351"/>
      <c r="C13" s="352"/>
      <c r="D13" s="353"/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hidden="1" customHeight="1" x14ac:dyDescent="0.25">
      <c r="A14" s="354">
        <v>43330</v>
      </c>
      <c r="B14" s="355" t="s">
        <v>567</v>
      </c>
      <c r="C14" s="356" t="s">
        <v>593</v>
      </c>
      <c r="D14" s="357">
        <v>0</v>
      </c>
      <c r="E14" s="342">
        <v>140</v>
      </c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thickBot="1" x14ac:dyDescent="0.3">
      <c r="A15" s="654" t="s">
        <v>14</v>
      </c>
      <c r="B15" s="655"/>
      <c r="C15" s="655"/>
      <c r="D15" s="358">
        <f>SUM(D11:D14)</f>
        <v>0</v>
      </c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thickBot="1" x14ac:dyDescent="0.3">
      <c r="A16" s="347"/>
      <c r="B16" s="348"/>
      <c r="C16" s="348"/>
      <c r="D16" s="349"/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thickBot="1" x14ac:dyDescent="0.3">
      <c r="A17" s="651" t="s">
        <v>36</v>
      </c>
      <c r="B17" s="652"/>
      <c r="C17" s="653"/>
      <c r="D17" s="379">
        <f>D6+D14</f>
        <v>828.09</v>
      </c>
      <c r="E17" s="2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thickBot="1" x14ac:dyDescent="0.3">
      <c r="A18" s="11"/>
      <c r="B18" s="2"/>
      <c r="C18" s="2"/>
      <c r="D18" s="8"/>
      <c r="E18" s="2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thickBot="1" x14ac:dyDescent="0.3">
      <c r="A19" s="656" t="s">
        <v>596</v>
      </c>
      <c r="B19" s="657"/>
      <c r="C19" s="657"/>
      <c r="D19" s="658"/>
      <c r="E19" s="2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x14ac:dyDescent="0.25">
      <c r="A20" s="378"/>
      <c r="B20" s="9"/>
      <c r="C20" s="2"/>
      <c r="D20" s="8"/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thickBot="1" x14ac:dyDescent="0.3">
      <c r="A21" s="339" t="s">
        <v>38</v>
      </c>
      <c r="B21" s="9"/>
      <c r="C21" s="2"/>
      <c r="D21" s="8"/>
      <c r="E21" s="2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x14ac:dyDescent="0.25">
      <c r="A22" s="388">
        <v>43353</v>
      </c>
      <c r="B22" s="389" t="s">
        <v>594</v>
      </c>
      <c r="C22" s="382" t="s">
        <v>605</v>
      </c>
      <c r="D22" s="383">
        <v>250</v>
      </c>
      <c r="E22" s="2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392">
        <v>43370</v>
      </c>
      <c r="B23" s="390"/>
      <c r="C23" s="384" t="s">
        <v>606</v>
      </c>
      <c r="D23" s="385">
        <v>159.53</v>
      </c>
      <c r="E23" s="2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thickBot="1" x14ac:dyDescent="0.3">
      <c r="A24" s="393">
        <v>43370</v>
      </c>
      <c r="B24" s="391"/>
      <c r="C24" s="386" t="s">
        <v>607</v>
      </c>
      <c r="D24" s="387">
        <v>21.32</v>
      </c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thickBot="1" x14ac:dyDescent="0.3">
      <c r="A25" s="654" t="s">
        <v>77</v>
      </c>
      <c r="B25" s="659"/>
      <c r="C25" s="659"/>
      <c r="D25" s="358">
        <f>SUM(D22:D24)</f>
        <v>430.84999999999997</v>
      </c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thickBot="1" x14ac:dyDescent="0.3">
      <c r="A26" s="42"/>
      <c r="B26" s="42"/>
      <c r="C26" s="42"/>
      <c r="D26" s="45"/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thickBot="1" x14ac:dyDescent="0.3">
      <c r="A27" s="660" t="s">
        <v>81</v>
      </c>
      <c r="B27" s="661"/>
      <c r="C27" s="662"/>
      <c r="D27" s="380">
        <f>D25</f>
        <v>430.84999999999997</v>
      </c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5">
      <c r="A28" s="42"/>
      <c r="B28" s="42"/>
      <c r="C28" s="42"/>
      <c r="D28" s="45"/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642" t="s">
        <v>80</v>
      </c>
      <c r="B29" s="643"/>
      <c r="C29" s="643"/>
      <c r="D29" s="370"/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thickBot="1" x14ac:dyDescent="0.3">
      <c r="A30" s="347"/>
      <c r="B30" s="348"/>
      <c r="C30" s="348"/>
      <c r="D30" s="370"/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thickBot="1" x14ac:dyDescent="0.3">
      <c r="A31" s="663" t="s">
        <v>608</v>
      </c>
      <c r="B31" s="664"/>
      <c r="C31" s="665"/>
      <c r="D31" s="381">
        <f>D17-D27</f>
        <v>397.24000000000007</v>
      </c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42"/>
      <c r="B32" s="42"/>
      <c r="C32" s="42"/>
      <c r="D32" s="45"/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thickBot="1" x14ac:dyDescent="0.3">
      <c r="A33" s="666" t="s">
        <v>612</v>
      </c>
      <c r="B33" s="667"/>
      <c r="C33" s="667"/>
      <c r="D33" s="394"/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371"/>
      <c r="B34" s="373"/>
      <c r="C34" s="373"/>
      <c r="D34" s="374"/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375"/>
      <c r="B35" s="372"/>
      <c r="C35" s="372"/>
      <c r="D35" s="376"/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thickBot="1" x14ac:dyDescent="0.3">
      <c r="A36" s="395"/>
      <c r="B36" s="396"/>
      <c r="C36" s="396"/>
      <c r="D36" s="397"/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thickBot="1" x14ac:dyDescent="0.3">
      <c r="A37" s="656" t="s">
        <v>613</v>
      </c>
      <c r="B37" s="657"/>
      <c r="C37" s="672"/>
      <c r="D37" s="398">
        <f>SUM(D34:D36)</f>
        <v>0</v>
      </c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thickBot="1" x14ac:dyDescent="0.3">
      <c r="A38" s="320"/>
      <c r="B38" s="321"/>
      <c r="C38" s="192"/>
      <c r="D38" s="309"/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thickBot="1" x14ac:dyDescent="0.3">
      <c r="A39" s="668" t="s">
        <v>601</v>
      </c>
      <c r="B39" s="664"/>
      <c r="C39" s="669"/>
      <c r="D39" s="381">
        <f>D31-D37</f>
        <v>397.24000000000007</v>
      </c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x14ac:dyDescent="0.25">
      <c r="A40" s="399"/>
      <c r="B40" s="400"/>
      <c r="C40" s="400"/>
      <c r="D40" s="401"/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" customHeight="1" x14ac:dyDescent="0.25">
      <c r="A41" s="399"/>
      <c r="B41" s="400"/>
      <c r="C41" s="400"/>
      <c r="D41" s="401"/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" customHeight="1" thickBot="1" x14ac:dyDescent="0.3">
      <c r="A42" s="399"/>
      <c r="B42" s="400"/>
      <c r="C42" s="400"/>
      <c r="D42" s="401"/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thickBot="1" x14ac:dyDescent="0.3">
      <c r="A43" s="645" t="s">
        <v>602</v>
      </c>
      <c r="B43" s="646"/>
      <c r="C43" s="646"/>
      <c r="D43" s="647"/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thickBot="1" x14ac:dyDescent="0.3">
      <c r="A44" s="648" t="s">
        <v>604</v>
      </c>
      <c r="B44" s="670"/>
      <c r="C44" s="671"/>
      <c r="D44" s="403">
        <v>295.62</v>
      </c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402"/>
      <c r="B45" s="348"/>
      <c r="C45" s="348"/>
      <c r="D45" s="349"/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thickBot="1" x14ac:dyDescent="0.3">
      <c r="A46" s="651" t="s">
        <v>6</v>
      </c>
      <c r="B46" s="652"/>
      <c r="C46" s="652"/>
      <c r="D46" s="653"/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x14ac:dyDescent="0.25">
      <c r="A47" s="402"/>
      <c r="B47" s="348"/>
      <c r="C47" s="348"/>
      <c r="D47" s="349"/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thickBot="1" x14ac:dyDescent="0.3">
      <c r="A48" s="339" t="s">
        <v>600</v>
      </c>
      <c r="B48" s="9"/>
      <c r="C48" s="2"/>
      <c r="D48" s="8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" customHeight="1" x14ac:dyDescent="0.25">
      <c r="A49" s="404">
        <v>43365</v>
      </c>
      <c r="B49" s="405"/>
      <c r="C49" s="406" t="s">
        <v>625</v>
      </c>
      <c r="D49" s="383">
        <v>250</v>
      </c>
      <c r="E49" s="341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x14ac:dyDescent="0.25">
      <c r="A50" s="407"/>
      <c r="B50" s="408"/>
      <c r="C50" s="409"/>
      <c r="D50" s="410"/>
      <c r="E50" s="341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407"/>
      <c r="B51" s="408"/>
      <c r="C51" s="409"/>
      <c r="D51" s="410"/>
      <c r="E51" s="341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hidden="1" customHeight="1" x14ac:dyDescent="0.25">
      <c r="A52" s="354">
        <v>43330</v>
      </c>
      <c r="B52" s="355" t="s">
        <v>567</v>
      </c>
      <c r="C52" s="356" t="s">
        <v>593</v>
      </c>
      <c r="D52" s="357">
        <v>0</v>
      </c>
      <c r="E52" s="342">
        <v>140</v>
      </c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thickBot="1" x14ac:dyDescent="0.3">
      <c r="A53" s="654" t="s">
        <v>14</v>
      </c>
      <c r="B53" s="655"/>
      <c r="C53" s="655"/>
      <c r="D53" s="358">
        <f>SUM(D49:D52)</f>
        <v>250</v>
      </c>
      <c r="E53" s="341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thickBot="1" x14ac:dyDescent="0.3">
      <c r="A54" s="347"/>
      <c r="B54" s="348"/>
      <c r="C54" s="348"/>
      <c r="D54" s="349"/>
      <c r="E54" s="341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thickBot="1" x14ac:dyDescent="0.3">
      <c r="A55" s="651" t="s">
        <v>36</v>
      </c>
      <c r="B55" s="652"/>
      <c r="C55" s="653"/>
      <c r="D55" s="379">
        <f>SUM(D44+D53)</f>
        <v>545.62</v>
      </c>
      <c r="E55" s="2"/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thickBot="1" x14ac:dyDescent="0.3">
      <c r="A56" s="402"/>
      <c r="B56" s="348"/>
      <c r="C56" s="348"/>
      <c r="D56" s="349"/>
      <c r="E56" s="2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thickBot="1" x14ac:dyDescent="0.3">
      <c r="A57" s="656" t="s">
        <v>596</v>
      </c>
      <c r="B57" s="657"/>
      <c r="C57" s="657"/>
      <c r="D57" s="658"/>
      <c r="E57" s="2"/>
      <c r="F57" s="2"/>
      <c r="G57" s="3"/>
      <c r="H57" s="3"/>
      <c r="I57" s="3"/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x14ac:dyDescent="0.25">
      <c r="A58" s="378"/>
      <c r="B58" s="9"/>
      <c r="C58" s="2"/>
      <c r="D58" s="8"/>
      <c r="E58" s="2"/>
      <c r="F58" s="2"/>
      <c r="G58" s="3"/>
      <c r="H58" s="3"/>
      <c r="I58" s="3"/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thickBot="1" x14ac:dyDescent="0.3">
      <c r="A59" s="339" t="s">
        <v>38</v>
      </c>
      <c r="B59" s="9"/>
      <c r="C59" s="2"/>
      <c r="D59" s="8"/>
      <c r="E59" s="2"/>
      <c r="F59" s="2"/>
      <c r="G59" s="3"/>
      <c r="H59" s="3"/>
      <c r="I59" s="3"/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x14ac:dyDescent="0.25">
      <c r="A60" s="388"/>
      <c r="B60" s="389"/>
      <c r="C60" s="382"/>
      <c r="D60" s="383"/>
      <c r="E60" s="2"/>
      <c r="F60" s="2"/>
      <c r="G60" s="3"/>
      <c r="H60" s="3"/>
      <c r="I60" s="3"/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x14ac:dyDescent="0.25">
      <c r="A61" s="392"/>
      <c r="B61" s="390"/>
      <c r="C61" s="384"/>
      <c r="D61" s="385"/>
      <c r="E61" s="2"/>
      <c r="F61" s="2"/>
      <c r="G61" s="3"/>
      <c r="H61" s="3"/>
      <c r="I61" s="3"/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thickBot="1" x14ac:dyDescent="0.3">
      <c r="A62" s="393"/>
      <c r="B62" s="391"/>
      <c r="C62" s="386"/>
      <c r="D62" s="387"/>
      <c r="E62" s="2"/>
      <c r="F62" s="2"/>
      <c r="G62" s="3"/>
      <c r="H62" s="3"/>
      <c r="I62" s="3"/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thickBot="1" x14ac:dyDescent="0.3">
      <c r="A63" s="654" t="s">
        <v>77</v>
      </c>
      <c r="B63" s="659"/>
      <c r="C63" s="659"/>
      <c r="D63" s="358">
        <f>SUM(D60:D62)</f>
        <v>0</v>
      </c>
      <c r="E63" s="2"/>
      <c r="F63" s="2"/>
      <c r="G63" s="3"/>
      <c r="H63" s="3"/>
      <c r="I63" s="3"/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thickBot="1" x14ac:dyDescent="0.3">
      <c r="A64" s="42"/>
      <c r="B64" s="42"/>
      <c r="C64" s="42"/>
      <c r="D64" s="45"/>
      <c r="E64" s="2"/>
      <c r="F64" s="2"/>
      <c r="G64" s="3"/>
      <c r="H64" s="3"/>
      <c r="I64" s="3"/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thickBot="1" x14ac:dyDescent="0.3">
      <c r="A65" s="660" t="s">
        <v>81</v>
      </c>
      <c r="B65" s="661"/>
      <c r="C65" s="662"/>
      <c r="D65" s="380">
        <f>D63</f>
        <v>0</v>
      </c>
      <c r="E65" s="2"/>
      <c r="F65" s="2"/>
      <c r="G65" s="3"/>
      <c r="H65" s="3"/>
      <c r="I65" s="3"/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customHeight="1" x14ac:dyDescent="0.25">
      <c r="A66" s="402"/>
      <c r="B66" s="348"/>
      <c r="C66" s="348"/>
      <c r="D66" s="349"/>
      <c r="E66" s="2"/>
      <c r="F66" s="2"/>
      <c r="G66" s="3"/>
      <c r="H66" s="3"/>
      <c r="I66" s="3"/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x14ac:dyDescent="0.25">
      <c r="A67" s="642" t="s">
        <v>80</v>
      </c>
      <c r="B67" s="643"/>
      <c r="C67" s="643"/>
      <c r="D67" s="370"/>
      <c r="E67" s="2"/>
      <c r="F67" s="2"/>
      <c r="G67" s="3"/>
      <c r="H67" s="3"/>
      <c r="I67" s="3"/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" customHeight="1" thickBot="1" x14ac:dyDescent="0.3">
      <c r="A68" s="42"/>
      <c r="B68" s="42"/>
      <c r="C68" s="42"/>
      <c r="D68" s="45"/>
      <c r="E68" s="2"/>
      <c r="F68" s="2"/>
      <c r="G68" s="3"/>
      <c r="H68" s="3"/>
      <c r="I68" s="3"/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" customHeight="1" thickBot="1" x14ac:dyDescent="0.3">
      <c r="A69" s="663" t="s">
        <v>624</v>
      </c>
      <c r="B69" s="664"/>
      <c r="C69" s="665"/>
      <c r="D69" s="381">
        <f>D55-D65</f>
        <v>545.62</v>
      </c>
      <c r="E69" s="2"/>
      <c r="F69" s="2"/>
      <c r="G69" s="3"/>
      <c r="H69" s="3"/>
      <c r="I69" s="3"/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" customHeight="1" x14ac:dyDescent="0.25">
      <c r="A70" s="42"/>
      <c r="B70" s="42"/>
      <c r="C70" s="42"/>
      <c r="D70" s="45"/>
      <c r="E70" s="2"/>
      <c r="F70" s="2"/>
      <c r="G70" s="3"/>
      <c r="H70" s="3"/>
      <c r="I70" s="3"/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" customHeight="1" thickBot="1" x14ac:dyDescent="0.3">
      <c r="A71" s="666" t="s">
        <v>612</v>
      </c>
      <c r="B71" s="667"/>
      <c r="C71" s="667"/>
      <c r="D71" s="394"/>
      <c r="E71" s="2"/>
      <c r="F71" s="2"/>
      <c r="G71" s="3"/>
      <c r="H71" s="3"/>
      <c r="I71" s="3"/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" customHeight="1" x14ac:dyDescent="0.25">
      <c r="A72" s="371"/>
      <c r="B72" s="373"/>
      <c r="C72" s="373"/>
      <c r="D72" s="374"/>
      <c r="E72" s="2"/>
      <c r="F72" s="2"/>
      <c r="G72" s="3"/>
      <c r="H72" s="3"/>
      <c r="I72" s="3"/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" customHeight="1" x14ac:dyDescent="0.25">
      <c r="A73" s="375"/>
      <c r="B73" s="372"/>
      <c r="C73" s="372"/>
      <c r="D73" s="376"/>
      <c r="E73" s="2"/>
      <c r="F73" s="2"/>
      <c r="G73" s="3"/>
      <c r="H73" s="3"/>
      <c r="I73" s="3"/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thickBot="1" x14ac:dyDescent="0.3">
      <c r="A74" s="395"/>
      <c r="B74" s="396"/>
      <c r="C74" s="396"/>
      <c r="D74" s="397"/>
      <c r="E74" s="2"/>
      <c r="F74" s="2"/>
      <c r="G74" s="3"/>
      <c r="H74" s="3"/>
      <c r="I74" s="3"/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" customHeight="1" thickBot="1" x14ac:dyDescent="0.3">
      <c r="A75" s="656" t="s">
        <v>613</v>
      </c>
      <c r="B75" s="657"/>
      <c r="C75" s="672"/>
      <c r="D75" s="398">
        <f>SUM(D72:D74)</f>
        <v>0</v>
      </c>
      <c r="E75" s="2"/>
      <c r="F75" s="2"/>
      <c r="G75" s="3"/>
      <c r="H75" s="3"/>
      <c r="I75" s="3"/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" customHeight="1" thickBot="1" x14ac:dyDescent="0.3">
      <c r="A76" s="320"/>
      <c r="B76" s="321"/>
      <c r="C76" s="192"/>
      <c r="D76" s="309"/>
      <c r="E76" s="2"/>
      <c r="F76" s="2"/>
      <c r="G76" s="3"/>
      <c r="H76" s="3"/>
      <c r="I76" s="3"/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thickBot="1" x14ac:dyDescent="0.3">
      <c r="A77" s="668" t="s">
        <v>601</v>
      </c>
      <c r="B77" s="664"/>
      <c r="C77" s="669"/>
      <c r="D77" s="381">
        <f>D69-D75</f>
        <v>545.62</v>
      </c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" customHeight="1" x14ac:dyDescent="0.25">
      <c r="A78" s="399"/>
      <c r="B78" s="400"/>
      <c r="C78" s="400"/>
      <c r="D78" s="401"/>
      <c r="E78" s="2"/>
      <c r="F78" s="2"/>
      <c r="G78" s="3"/>
      <c r="H78" s="3"/>
      <c r="I78" s="3"/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" customHeight="1" x14ac:dyDescent="0.25">
      <c r="A79" s="399"/>
      <c r="B79" s="400"/>
      <c r="C79" s="400"/>
      <c r="D79" s="401"/>
      <c r="E79" s="2"/>
      <c r="F79" s="2"/>
      <c r="G79" s="3"/>
      <c r="H79" s="3"/>
      <c r="I79" s="3"/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" customHeight="1" thickBot="1" x14ac:dyDescent="0.3">
      <c r="A80" s="399"/>
      <c r="B80" s="400"/>
      <c r="C80" s="400"/>
      <c r="D80" s="401"/>
      <c r="E80" s="2"/>
      <c r="F80" s="2"/>
      <c r="G80" s="3"/>
      <c r="H80" s="3"/>
      <c r="I80" s="3"/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thickBot="1" x14ac:dyDescent="0.3">
      <c r="A81" s="645" t="s">
        <v>614</v>
      </c>
      <c r="B81" s="646"/>
      <c r="C81" s="646"/>
      <c r="D81" s="647"/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thickBot="1" x14ac:dyDescent="0.3">
      <c r="A82" s="648" t="s">
        <v>604</v>
      </c>
      <c r="B82" s="670"/>
      <c r="C82" s="671"/>
      <c r="D82" s="403">
        <v>6853.72</v>
      </c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thickBot="1" x14ac:dyDescent="0.3">
      <c r="A83" s="402"/>
      <c r="B83" s="348"/>
      <c r="C83" s="348"/>
      <c r="D83" s="349"/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thickBot="1" x14ac:dyDescent="0.3">
      <c r="A84" s="651" t="s">
        <v>6</v>
      </c>
      <c r="B84" s="652"/>
      <c r="C84" s="652"/>
      <c r="D84" s="653"/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402"/>
      <c r="B85" s="348"/>
      <c r="C85" s="348"/>
      <c r="D85" s="349"/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thickBot="1" x14ac:dyDescent="0.3">
      <c r="A86" s="339" t="s">
        <v>600</v>
      </c>
      <c r="B86" s="9"/>
      <c r="C86" s="2"/>
      <c r="D86" s="8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404">
        <v>43351</v>
      </c>
      <c r="B87" s="405" t="s">
        <v>18</v>
      </c>
      <c r="C87" s="406" t="s">
        <v>627</v>
      </c>
      <c r="D87" s="383">
        <v>197.02</v>
      </c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407">
        <v>43351</v>
      </c>
      <c r="B88" s="408" t="s">
        <v>18</v>
      </c>
      <c r="C88" s="409" t="s">
        <v>592</v>
      </c>
      <c r="D88" s="410">
        <v>145.16999999999999</v>
      </c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407">
        <v>43351</v>
      </c>
      <c r="B89" s="408" t="s">
        <v>18</v>
      </c>
      <c r="C89" s="409" t="s">
        <v>628</v>
      </c>
      <c r="D89" s="410">
        <v>197.02</v>
      </c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407">
        <v>43351</v>
      </c>
      <c r="B90" s="408" t="s">
        <v>18</v>
      </c>
      <c r="C90" s="409" t="s">
        <v>591</v>
      </c>
      <c r="D90" s="410">
        <v>197.02</v>
      </c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407">
        <v>43351</v>
      </c>
      <c r="B91" s="408" t="s">
        <v>18</v>
      </c>
      <c r="C91" s="409" t="s">
        <v>629</v>
      </c>
      <c r="D91" s="410">
        <v>197.02</v>
      </c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407">
        <v>43351</v>
      </c>
      <c r="B92" s="408" t="s">
        <v>18</v>
      </c>
      <c r="C92" s="409" t="s">
        <v>630</v>
      </c>
      <c r="D92" s="410">
        <v>197.02</v>
      </c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407">
        <v>43367</v>
      </c>
      <c r="B93" s="408" t="s">
        <v>18</v>
      </c>
      <c r="C93" s="409" t="s">
        <v>631</v>
      </c>
      <c r="D93" s="410">
        <v>197.02</v>
      </c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407">
        <v>43368</v>
      </c>
      <c r="B94" s="408" t="s">
        <v>18</v>
      </c>
      <c r="C94" s="409" t="s">
        <v>632</v>
      </c>
      <c r="D94" s="410">
        <v>197.02</v>
      </c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407">
        <v>43369</v>
      </c>
      <c r="B95" s="408" t="s">
        <v>18</v>
      </c>
      <c r="C95" s="409" t="s">
        <v>633</v>
      </c>
      <c r="D95" s="410">
        <v>197.02</v>
      </c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407">
        <v>43375</v>
      </c>
      <c r="B96" s="408" t="s">
        <v>18</v>
      </c>
      <c r="C96" s="409" t="s">
        <v>633</v>
      </c>
      <c r="D96" s="410">
        <v>197.02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407">
        <v>43375</v>
      </c>
      <c r="B97" s="408" t="s">
        <v>18</v>
      </c>
      <c r="C97" s="409" t="s">
        <v>633</v>
      </c>
      <c r="D97" s="410">
        <v>197.02</v>
      </c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407">
        <v>43375</v>
      </c>
      <c r="B98" s="408" t="s">
        <v>18</v>
      </c>
      <c r="C98" s="409" t="s">
        <v>633</v>
      </c>
      <c r="D98" s="410">
        <v>197.02</v>
      </c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407">
        <v>43375</v>
      </c>
      <c r="B99" s="408" t="s">
        <v>18</v>
      </c>
      <c r="C99" s="409" t="s">
        <v>633</v>
      </c>
      <c r="D99" s="410">
        <v>197.02</v>
      </c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25">
      <c r="A100" s="407">
        <v>43375</v>
      </c>
      <c r="B100" s="408" t="s">
        <v>18</v>
      </c>
      <c r="C100" s="409" t="s">
        <v>634</v>
      </c>
      <c r="D100" s="410">
        <v>197.02</v>
      </c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25">
      <c r="A101" s="407">
        <v>43376</v>
      </c>
      <c r="B101" s="408" t="s">
        <v>18</v>
      </c>
      <c r="C101" s="409" t="s">
        <v>595</v>
      </c>
      <c r="D101" s="410">
        <v>41.48</v>
      </c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thickBot="1" x14ac:dyDescent="0.3">
      <c r="A102" s="431" t="s">
        <v>619</v>
      </c>
      <c r="B102" s="432"/>
      <c r="C102" s="433" t="s">
        <v>635</v>
      </c>
      <c r="D102" s="411">
        <v>27.35</v>
      </c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thickBot="1" x14ac:dyDescent="0.3">
      <c r="A103" s="654" t="s">
        <v>14</v>
      </c>
      <c r="B103" s="655"/>
      <c r="C103" s="655"/>
      <c r="D103" s="358">
        <f>SUM(D87:D102)</f>
        <v>2775.2599999999998</v>
      </c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thickBot="1" x14ac:dyDescent="0.3">
      <c r="A104" s="347"/>
      <c r="B104" s="348"/>
      <c r="C104" s="348"/>
      <c r="D104" s="349"/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thickBot="1" x14ac:dyDescent="0.3">
      <c r="A105" s="651" t="s">
        <v>36</v>
      </c>
      <c r="B105" s="652"/>
      <c r="C105" s="653"/>
      <c r="D105" s="379">
        <f>D82+D103</f>
        <v>9628.98</v>
      </c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thickBot="1" x14ac:dyDescent="0.3">
      <c r="A106" s="402"/>
      <c r="B106" s="348"/>
      <c r="C106" s="348"/>
      <c r="D106" s="349"/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thickBot="1" x14ac:dyDescent="0.3">
      <c r="A107" s="656" t="s">
        <v>596</v>
      </c>
      <c r="B107" s="657"/>
      <c r="C107" s="657"/>
      <c r="D107" s="658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x14ac:dyDescent="0.25">
      <c r="A108" s="378"/>
      <c r="B108" s="9"/>
      <c r="C108" s="2"/>
      <c r="D108" s="8"/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thickBot="1" x14ac:dyDescent="0.3">
      <c r="A109" s="339" t="s">
        <v>38</v>
      </c>
      <c r="B109" s="9"/>
      <c r="C109" s="2"/>
      <c r="D109" s="8"/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25">
      <c r="A110" s="388">
        <v>43369</v>
      </c>
      <c r="B110" s="405" t="s">
        <v>18</v>
      </c>
      <c r="C110" s="382" t="s">
        <v>638</v>
      </c>
      <c r="D110" s="383">
        <v>2567</v>
      </c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x14ac:dyDescent="0.25">
      <c r="A111" s="434">
        <v>43369</v>
      </c>
      <c r="B111" s="408" t="s">
        <v>18</v>
      </c>
      <c r="C111" s="435" t="s">
        <v>636</v>
      </c>
      <c r="D111" s="410">
        <v>155.54</v>
      </c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x14ac:dyDescent="0.25">
      <c r="A112" s="434">
        <v>43375</v>
      </c>
      <c r="B112" s="408" t="s">
        <v>18</v>
      </c>
      <c r="C112" s="435" t="s">
        <v>637</v>
      </c>
      <c r="D112" s="410">
        <v>197.02</v>
      </c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x14ac:dyDescent="0.25">
      <c r="A113" s="434">
        <v>43375</v>
      </c>
      <c r="B113" s="408" t="s">
        <v>18</v>
      </c>
      <c r="C113" s="435" t="s">
        <v>637</v>
      </c>
      <c r="D113" s="410">
        <v>197.02</v>
      </c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x14ac:dyDescent="0.25">
      <c r="A114" s="434">
        <v>43375</v>
      </c>
      <c r="B114" s="408" t="s">
        <v>18</v>
      </c>
      <c r="C114" s="435" t="s">
        <v>637</v>
      </c>
      <c r="D114" s="410">
        <v>197.02</v>
      </c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434">
        <v>43375</v>
      </c>
      <c r="B115" s="408" t="s">
        <v>18</v>
      </c>
      <c r="C115" s="435" t="s">
        <v>637</v>
      </c>
      <c r="D115" s="410">
        <v>197.02</v>
      </c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25">
      <c r="A116" s="434" t="s">
        <v>619</v>
      </c>
      <c r="B116" s="408"/>
      <c r="C116" s="435" t="s">
        <v>302</v>
      </c>
      <c r="D116" s="410">
        <v>84.14</v>
      </c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thickBot="1" x14ac:dyDescent="0.3">
      <c r="A117" s="673" t="s">
        <v>77</v>
      </c>
      <c r="B117" s="674"/>
      <c r="C117" s="674"/>
      <c r="D117" s="412">
        <f>SUM(D110:D116)</f>
        <v>3594.7599999999998</v>
      </c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thickBot="1" x14ac:dyDescent="0.3">
      <c r="A118" s="42"/>
      <c r="B118" s="42"/>
      <c r="C118" s="42"/>
      <c r="D118" s="45"/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thickBot="1" x14ac:dyDescent="0.3">
      <c r="A119" s="660" t="s">
        <v>81</v>
      </c>
      <c r="B119" s="661"/>
      <c r="C119" s="662"/>
      <c r="D119" s="380">
        <f>D117</f>
        <v>3594.7599999999998</v>
      </c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x14ac:dyDescent="0.25">
      <c r="A120" s="402"/>
      <c r="B120" s="348"/>
      <c r="C120" s="348"/>
      <c r="D120" s="349"/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642" t="s">
        <v>80</v>
      </c>
      <c r="B121" s="643"/>
      <c r="C121" s="643"/>
      <c r="D121" s="370"/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thickBot="1" x14ac:dyDescent="0.3">
      <c r="A122" s="42"/>
      <c r="B122" s="42"/>
      <c r="C122" s="42"/>
      <c r="D122" s="45"/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thickBot="1" x14ac:dyDescent="0.3">
      <c r="A123" s="663" t="s">
        <v>626</v>
      </c>
      <c r="B123" s="664"/>
      <c r="C123" s="665"/>
      <c r="D123" s="381">
        <f>D105-D119</f>
        <v>6034.2199999999993</v>
      </c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42"/>
      <c r="B124" s="42"/>
      <c r="C124" s="42"/>
      <c r="D124" s="45"/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thickBot="1" x14ac:dyDescent="0.3">
      <c r="A125" s="666" t="s">
        <v>612</v>
      </c>
      <c r="B125" s="667"/>
      <c r="C125" s="667"/>
      <c r="D125" s="394"/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371"/>
      <c r="B126" s="373"/>
      <c r="C126" s="373"/>
      <c r="D126" s="374"/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375"/>
      <c r="B127" s="372"/>
      <c r="C127" s="372"/>
      <c r="D127" s="376"/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thickBot="1" x14ac:dyDescent="0.3">
      <c r="A128" s="395"/>
      <c r="B128" s="396"/>
      <c r="C128" s="396"/>
      <c r="D128" s="397"/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thickBot="1" x14ac:dyDescent="0.3">
      <c r="A129" s="656" t="s">
        <v>613</v>
      </c>
      <c r="B129" s="657"/>
      <c r="C129" s="672"/>
      <c r="D129" s="398">
        <f>SUM(D126:D128)</f>
        <v>0</v>
      </c>
      <c r="E129" s="2"/>
      <c r="F129" s="2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thickBot="1" x14ac:dyDescent="0.3">
      <c r="A130" s="320"/>
      <c r="B130" s="321"/>
      <c r="C130" s="192"/>
      <c r="D130" s="309"/>
      <c r="E130" s="2"/>
      <c r="F130" s="2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thickBot="1" x14ac:dyDescent="0.3">
      <c r="A131" s="668" t="s">
        <v>601</v>
      </c>
      <c r="B131" s="664"/>
      <c r="C131" s="669"/>
      <c r="D131" s="381">
        <f>D123-D129</f>
        <v>6034.2199999999993</v>
      </c>
      <c r="E131" s="2"/>
      <c r="F131" s="2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399"/>
      <c r="B132" s="400"/>
      <c r="C132" s="400"/>
      <c r="D132" s="401"/>
      <c r="E132" s="2"/>
      <c r="F132" s="2"/>
      <c r="G132" s="3"/>
      <c r="H132" s="3"/>
      <c r="I132" s="3"/>
      <c r="J132" s="2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" customHeight="1" x14ac:dyDescent="0.25">
      <c r="A133" s="399"/>
      <c r="B133" s="400"/>
      <c r="C133" s="400"/>
      <c r="D133" s="401"/>
      <c r="E133" s="2"/>
      <c r="F133" s="2"/>
      <c r="G133" s="3"/>
      <c r="H133" s="3"/>
      <c r="I133" s="3"/>
      <c r="J133" s="2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" customHeight="1" thickBot="1" x14ac:dyDescent="0.3">
      <c r="A134" s="399"/>
      <c r="B134" s="400"/>
      <c r="C134" s="400"/>
      <c r="D134" s="401"/>
      <c r="E134" s="2"/>
      <c r="F134" s="2"/>
      <c r="G134" s="3"/>
      <c r="H134" s="3"/>
      <c r="I134" s="3"/>
      <c r="J134" s="2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 x14ac:dyDescent="0.25">
      <c r="A135" s="686" t="s">
        <v>164</v>
      </c>
      <c r="B135" s="687"/>
      <c r="C135" s="162" t="s">
        <v>166</v>
      </c>
      <c r="D135" s="40">
        <f>D39</f>
        <v>397.24000000000007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25">
      <c r="A136" s="683" t="s">
        <v>167</v>
      </c>
      <c r="B136" s="680"/>
      <c r="C136" s="167" t="s">
        <v>170</v>
      </c>
      <c r="D136" s="169">
        <f>D131</f>
        <v>6034.2199999999993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683" t="s">
        <v>172</v>
      </c>
      <c r="B137" s="680"/>
      <c r="C137" s="167" t="s">
        <v>173</v>
      </c>
      <c r="D137" s="169">
        <v>0.42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25">
      <c r="A138" s="683" t="s">
        <v>174</v>
      </c>
      <c r="B138" s="680"/>
      <c r="C138" s="167" t="s">
        <v>173</v>
      </c>
      <c r="D138" s="169">
        <v>206.69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683" t="s">
        <v>175</v>
      </c>
      <c r="B139" s="680"/>
      <c r="C139" s="174" t="s">
        <v>173</v>
      </c>
      <c r="D139" s="176">
        <f>D77</f>
        <v>545.62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thickBot="1" x14ac:dyDescent="0.3">
      <c r="A140" s="684" t="s">
        <v>176</v>
      </c>
      <c r="B140" s="685"/>
      <c r="C140" s="178" t="s">
        <v>173</v>
      </c>
      <c r="D140" s="426">
        <v>2073.0500000000002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thickBot="1" x14ac:dyDescent="0.3">
      <c r="A141" s="688" t="s">
        <v>178</v>
      </c>
      <c r="B141" s="689"/>
      <c r="C141" s="689"/>
      <c r="D141" s="430">
        <f>SUM(D135:D140)</f>
        <v>9257.239999999998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3"/>
      <c r="B142" s="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25">
      <c r="A143" s="3"/>
      <c r="B143" s="5"/>
      <c r="C143" s="2"/>
      <c r="D143" s="2"/>
      <c r="E143" s="2"/>
      <c r="F143" s="2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5">
      <c r="A144" s="3"/>
      <c r="B144" s="5"/>
      <c r="C144" s="2"/>
      <c r="D144" s="192"/>
      <c r="E144" s="2"/>
      <c r="F144" s="2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5">
      <c r="A145" s="3"/>
      <c r="B145" s="609"/>
      <c r="C145" s="610"/>
      <c r="D145" s="2"/>
      <c r="E145" s="2"/>
      <c r="F145" s="2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A1036" s="3"/>
      <c r="B1036" s="3"/>
      <c r="C1036" s="3"/>
      <c r="D1036" s="3"/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A1037" s="3"/>
      <c r="B1037" s="3"/>
      <c r="C1037" s="3"/>
      <c r="D1037" s="3"/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A1038" s="3"/>
      <c r="B1038" s="3"/>
      <c r="C1038" s="3"/>
      <c r="D1038" s="3"/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A1039" s="3"/>
      <c r="B1039" s="3"/>
      <c r="C1039" s="3"/>
      <c r="D1039" s="3"/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A1040" s="3"/>
      <c r="B1040" s="3"/>
      <c r="C1040" s="3"/>
      <c r="D1040" s="3"/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1:26" ht="18" customHeight="1" x14ac:dyDescent="0.25">
      <c r="A1041" s="3"/>
      <c r="B1041" s="3"/>
      <c r="C1041" s="3"/>
      <c r="D1041" s="3"/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1:26" ht="18" customHeight="1" x14ac:dyDescent="0.25">
      <c r="A1042" s="3"/>
      <c r="B1042" s="3"/>
      <c r="C1042" s="3"/>
      <c r="D1042" s="3"/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1:26" ht="18" customHeight="1" x14ac:dyDescent="0.25">
      <c r="A1043" s="3"/>
      <c r="B1043" s="3"/>
      <c r="C1043" s="3"/>
      <c r="D1043" s="3"/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1:26" ht="18" customHeight="1" x14ac:dyDescent="0.25">
      <c r="A1044" s="3"/>
      <c r="B1044" s="3"/>
      <c r="C1044" s="3"/>
      <c r="D1044" s="3"/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1:26" ht="18" customHeight="1" x14ac:dyDescent="0.25">
      <c r="A1045" s="3"/>
      <c r="B1045" s="3"/>
      <c r="C1045" s="3"/>
      <c r="D1045" s="3"/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ht="18" customHeight="1" x14ac:dyDescent="0.25">
      <c r="A1046" s="3"/>
      <c r="B1046" s="3"/>
      <c r="C1046" s="3"/>
      <c r="D1046" s="3"/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1:26" ht="18" customHeight="1" x14ac:dyDescent="0.25"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1:26" ht="18" customHeight="1" x14ac:dyDescent="0.25"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1:26" ht="18" customHeight="1" x14ac:dyDescent="0.25"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1:26" ht="18" customHeight="1" x14ac:dyDescent="0.25"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1:26" ht="18" customHeight="1" x14ac:dyDescent="0.25"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1:26" ht="18" customHeight="1" x14ac:dyDescent="0.25"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1:26" ht="18" customHeight="1" x14ac:dyDescent="0.25"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1:26" ht="18" customHeight="1" x14ac:dyDescent="0.25"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1:26" ht="18" customHeight="1" x14ac:dyDescent="0.25"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1:26" ht="18" customHeight="1" x14ac:dyDescent="0.25">
      <c r="E1056" s="2"/>
      <c r="F1056" s="2"/>
      <c r="G1056" s="3"/>
      <c r="H1056" s="3"/>
      <c r="I1056" s="3"/>
      <c r="J1056" s="2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5:26" ht="18" customHeight="1" x14ac:dyDescent="0.25">
      <c r="E1057" s="2"/>
      <c r="F1057" s="2"/>
      <c r="G1057" s="3"/>
      <c r="H1057" s="3"/>
      <c r="I1057" s="3"/>
      <c r="J1057" s="2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spans="5:26" ht="18" customHeight="1" x14ac:dyDescent="0.25">
      <c r="E1058" s="2"/>
      <c r="F1058" s="2"/>
      <c r="G1058" s="3"/>
      <c r="H1058" s="3"/>
      <c r="I1058" s="3"/>
      <c r="J1058" s="2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spans="5:26" ht="18" customHeight="1" x14ac:dyDescent="0.25">
      <c r="E1059" s="2"/>
      <c r="F1059" s="2"/>
      <c r="G1059" s="3"/>
      <c r="H1059" s="3"/>
      <c r="I1059" s="3"/>
      <c r="J1059" s="2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5:26" ht="18" customHeight="1" x14ac:dyDescent="0.25">
      <c r="E1060" s="2"/>
      <c r="F1060" s="2"/>
      <c r="G1060" s="3"/>
      <c r="H1060" s="3"/>
      <c r="I1060" s="3"/>
      <c r="J1060" s="2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spans="5:26" ht="18" customHeight="1" x14ac:dyDescent="0.25">
      <c r="E1061" s="2"/>
      <c r="F1061" s="2"/>
      <c r="G1061" s="3"/>
      <c r="H1061" s="3"/>
      <c r="I1061" s="3"/>
      <c r="J1061" s="2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spans="5:26" ht="18" customHeight="1" x14ac:dyDescent="0.25">
      <c r="E1062" s="2"/>
      <c r="F1062" s="2"/>
      <c r="G1062" s="3"/>
      <c r="H1062" s="3"/>
      <c r="I1062" s="3"/>
      <c r="J1062" s="2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spans="5:26" ht="18" customHeight="1" x14ac:dyDescent="0.25">
      <c r="E1063" s="2"/>
      <c r="F1063" s="2"/>
      <c r="G1063" s="3"/>
      <c r="H1063" s="3"/>
      <c r="I1063" s="3"/>
      <c r="J1063" s="2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spans="5:26" ht="18" customHeight="1" x14ac:dyDescent="0.25">
      <c r="E1064" s="2"/>
      <c r="F1064" s="2"/>
      <c r="G1064" s="3"/>
      <c r="H1064" s="3"/>
      <c r="I1064" s="3"/>
      <c r="J1064" s="2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</row>
    <row r="1065" spans="5:26" ht="18" customHeight="1" x14ac:dyDescent="0.25">
      <c r="E1065" s="2"/>
      <c r="F1065" s="2"/>
      <c r="G1065" s="3"/>
      <c r="H1065" s="3"/>
      <c r="I1065" s="3"/>
      <c r="J1065" s="2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</row>
    <row r="1066" spans="5:26" ht="18" customHeight="1" x14ac:dyDescent="0.25">
      <c r="E1066" s="2"/>
      <c r="F1066" s="2"/>
      <c r="G1066" s="3"/>
      <c r="H1066" s="3"/>
      <c r="I1066" s="3"/>
      <c r="J1066" s="2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</row>
  </sheetData>
  <mergeCells count="50">
    <mergeCell ref="A75:C75"/>
    <mergeCell ref="A139:B139"/>
    <mergeCell ref="A140:B140"/>
    <mergeCell ref="A141:C141"/>
    <mergeCell ref="A129:C129"/>
    <mergeCell ref="A131:C131"/>
    <mergeCell ref="A135:B135"/>
    <mergeCell ref="A136:B136"/>
    <mergeCell ref="A137:B137"/>
    <mergeCell ref="A138:B138"/>
    <mergeCell ref="A125:C125"/>
    <mergeCell ref="A77:C77"/>
    <mergeCell ref="A81:D81"/>
    <mergeCell ref="A82:C82"/>
    <mergeCell ref="A84:D84"/>
    <mergeCell ref="A103:C103"/>
    <mergeCell ref="A105:C105"/>
    <mergeCell ref="A107:D107"/>
    <mergeCell ref="A117:C117"/>
    <mergeCell ref="A119:C119"/>
    <mergeCell ref="A121:C121"/>
    <mergeCell ref="A123:C123"/>
    <mergeCell ref="B145:C145"/>
    <mergeCell ref="A31:C31"/>
    <mergeCell ref="A37:C37"/>
    <mergeCell ref="A33:C33"/>
    <mergeCell ref="A39:C39"/>
    <mergeCell ref="A43:D43"/>
    <mergeCell ref="A44:C44"/>
    <mergeCell ref="A46:D46"/>
    <mergeCell ref="A53:C53"/>
    <mergeCell ref="A55:C55"/>
    <mergeCell ref="A57:D57"/>
    <mergeCell ref="A63:C63"/>
    <mergeCell ref="A65:C65"/>
    <mergeCell ref="A67:C67"/>
    <mergeCell ref="A69:C69"/>
    <mergeCell ref="A71:C71"/>
    <mergeCell ref="A29:C29"/>
    <mergeCell ref="A1:D1"/>
    <mergeCell ref="A2:D2"/>
    <mergeCell ref="A3:D3"/>
    <mergeCell ref="A5:D5"/>
    <mergeCell ref="A6:C6"/>
    <mergeCell ref="A8:D8"/>
    <mergeCell ref="A15:C15"/>
    <mergeCell ref="A17:C17"/>
    <mergeCell ref="A19:D19"/>
    <mergeCell ref="A25:C25"/>
    <mergeCell ref="A27:C27"/>
  </mergeCells>
  <pageMargins left="0.7" right="0.7" top="0.75" bottom="0.75" header="0.3" footer="0.3"/>
  <pageSetup scale="54" fitToHeight="0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1BF18-B96F-429E-886D-3871B0057AA1}">
  <sheetPr>
    <outlinePr summaryBelow="0" summaryRight="0"/>
  </sheetPr>
  <dimension ref="A1:Z1082"/>
  <sheetViews>
    <sheetView topLeftCell="A114" zoomScale="80" zoomScaleNormal="80" workbookViewId="0">
      <selection activeCell="C106" sqref="C106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82.2851562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44" t="s">
        <v>639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90" t="s">
        <v>724</v>
      </c>
      <c r="B6" s="649"/>
      <c r="C6" s="650"/>
      <c r="D6" s="377">
        <v>397.24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581">
        <v>43388</v>
      </c>
      <c r="B11" s="582" t="s">
        <v>18</v>
      </c>
      <c r="C11" s="564" t="s">
        <v>719</v>
      </c>
      <c r="D11" s="363">
        <v>1000</v>
      </c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583">
        <v>43398</v>
      </c>
      <c r="B12" s="584"/>
      <c r="C12" s="585" t="s">
        <v>720</v>
      </c>
      <c r="D12" s="586">
        <v>50</v>
      </c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583">
        <v>43411</v>
      </c>
      <c r="B13" s="584"/>
      <c r="C13" s="585" t="s">
        <v>721</v>
      </c>
      <c r="D13" s="586">
        <v>140</v>
      </c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583">
        <v>43411</v>
      </c>
      <c r="B14" s="584"/>
      <c r="C14" s="585" t="s">
        <v>722</v>
      </c>
      <c r="D14" s="586">
        <v>140</v>
      </c>
      <c r="E14" s="341"/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5">
      <c r="A15" s="583">
        <v>43411</v>
      </c>
      <c r="B15" s="584"/>
      <c r="C15" s="585" t="s">
        <v>723</v>
      </c>
      <c r="D15" s="586">
        <v>50</v>
      </c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583">
        <v>43411</v>
      </c>
      <c r="B16" s="584"/>
      <c r="C16" s="585" t="s">
        <v>723</v>
      </c>
      <c r="D16" s="586">
        <v>50</v>
      </c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thickBot="1" x14ac:dyDescent="0.3">
      <c r="A17" s="350"/>
      <c r="B17" s="351"/>
      <c r="C17" s="352"/>
      <c r="D17" s="353"/>
      <c r="E17" s="341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thickBot="1" x14ac:dyDescent="0.3">
      <c r="A18" s="654" t="s">
        <v>14</v>
      </c>
      <c r="B18" s="655"/>
      <c r="C18" s="655"/>
      <c r="D18" s="358">
        <f>SUM(D11:D17)</f>
        <v>1430</v>
      </c>
      <c r="E18" s="341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thickBot="1" x14ac:dyDescent="0.3">
      <c r="A19" s="347"/>
      <c r="B19" s="348"/>
      <c r="C19" s="348"/>
      <c r="D19" s="349"/>
      <c r="E19" s="341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thickBot="1" x14ac:dyDescent="0.3">
      <c r="A20" s="651" t="s">
        <v>36</v>
      </c>
      <c r="B20" s="652"/>
      <c r="C20" s="653"/>
      <c r="D20" s="379">
        <f>D6+D18</f>
        <v>1827.24</v>
      </c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thickBot="1" x14ac:dyDescent="0.3">
      <c r="A21" s="11"/>
      <c r="B21" s="2"/>
      <c r="C21" s="2"/>
      <c r="D21" s="8"/>
      <c r="E21" s="2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thickBot="1" x14ac:dyDescent="0.3">
      <c r="A22" s="656" t="s">
        <v>596</v>
      </c>
      <c r="B22" s="657"/>
      <c r="C22" s="657"/>
      <c r="D22" s="658"/>
      <c r="E22" s="2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378"/>
      <c r="B23" s="9"/>
      <c r="C23" s="2"/>
      <c r="D23" s="8"/>
      <c r="E23" s="2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thickBot="1" x14ac:dyDescent="0.3">
      <c r="A24" s="339" t="s">
        <v>38</v>
      </c>
      <c r="B24" s="9"/>
      <c r="C24" s="2"/>
      <c r="D24" s="8"/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x14ac:dyDescent="0.25">
      <c r="A25" s="565">
        <v>43389</v>
      </c>
      <c r="B25" s="566" t="s">
        <v>94</v>
      </c>
      <c r="C25" s="567" t="s">
        <v>714</v>
      </c>
      <c r="D25" s="568">
        <v>100</v>
      </c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x14ac:dyDescent="0.25">
      <c r="A26" s="569">
        <v>43397</v>
      </c>
      <c r="B26" s="570"/>
      <c r="C26" s="571" t="s">
        <v>715</v>
      </c>
      <c r="D26" s="572">
        <v>38.119999999999997</v>
      </c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x14ac:dyDescent="0.25">
      <c r="A27" s="569">
        <v>43399</v>
      </c>
      <c r="B27" s="570" t="s">
        <v>716</v>
      </c>
      <c r="C27" s="571" t="s">
        <v>717</v>
      </c>
      <c r="D27" s="572">
        <v>50</v>
      </c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5">
      <c r="A28" s="569">
        <v>43412</v>
      </c>
      <c r="B28" s="570" t="s">
        <v>18</v>
      </c>
      <c r="C28" s="571" t="s">
        <v>718</v>
      </c>
      <c r="D28" s="572">
        <v>100</v>
      </c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434"/>
      <c r="B29" s="563"/>
      <c r="C29" s="435"/>
      <c r="D29" s="410"/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x14ac:dyDescent="0.25">
      <c r="A30" s="392"/>
      <c r="B30" s="390"/>
      <c r="C30" s="384"/>
      <c r="D30" s="385"/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thickBot="1" x14ac:dyDescent="0.3">
      <c r="A31" s="393"/>
      <c r="B31" s="391"/>
      <c r="C31" s="386"/>
      <c r="D31" s="387"/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thickBot="1" x14ac:dyDescent="0.3">
      <c r="A32" s="654" t="s">
        <v>77</v>
      </c>
      <c r="B32" s="659"/>
      <c r="C32" s="659"/>
      <c r="D32" s="358">
        <f>SUM(D25:D31)</f>
        <v>288.12</v>
      </c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thickBot="1" x14ac:dyDescent="0.3">
      <c r="A33" s="42"/>
      <c r="B33" s="42"/>
      <c r="C33" s="42"/>
      <c r="D33" s="45"/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thickBot="1" x14ac:dyDescent="0.3">
      <c r="A34" s="660" t="s">
        <v>81</v>
      </c>
      <c r="B34" s="661"/>
      <c r="C34" s="662"/>
      <c r="D34" s="380">
        <f>D32</f>
        <v>288.12</v>
      </c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42"/>
      <c r="B35" s="42"/>
      <c r="C35" s="42"/>
      <c r="D35" s="45"/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x14ac:dyDescent="0.25">
      <c r="A36" s="642" t="s">
        <v>80</v>
      </c>
      <c r="B36" s="643"/>
      <c r="C36" s="643"/>
      <c r="D36" s="370"/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thickBot="1" x14ac:dyDescent="0.3">
      <c r="A37" s="347"/>
      <c r="B37" s="348"/>
      <c r="C37" s="348"/>
      <c r="D37" s="370"/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thickBot="1" x14ac:dyDescent="0.3">
      <c r="A38" s="663" t="s">
        <v>725</v>
      </c>
      <c r="B38" s="664"/>
      <c r="C38" s="665"/>
      <c r="D38" s="381">
        <f>D20-D34</f>
        <v>1539.12</v>
      </c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x14ac:dyDescent="0.25">
      <c r="A39" s="42"/>
      <c r="B39" s="42"/>
      <c r="C39" s="42"/>
      <c r="D39" s="45"/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thickBot="1" x14ac:dyDescent="0.3">
      <c r="A40" s="666" t="s">
        <v>612</v>
      </c>
      <c r="B40" s="667"/>
      <c r="C40" s="667"/>
      <c r="D40" s="394"/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" customHeight="1" x14ac:dyDescent="0.25">
      <c r="A41" s="371"/>
      <c r="B41" s="373"/>
      <c r="C41" s="373"/>
      <c r="D41" s="374"/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" customHeight="1" x14ac:dyDescent="0.25">
      <c r="A42" s="375"/>
      <c r="B42" s="372"/>
      <c r="C42" s="372"/>
      <c r="D42" s="376"/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" customHeight="1" thickBot="1" x14ac:dyDescent="0.3">
      <c r="A43" s="395"/>
      <c r="B43" s="396"/>
      <c r="C43" s="396"/>
      <c r="D43" s="397"/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thickBot="1" x14ac:dyDescent="0.3">
      <c r="A44" s="656" t="s">
        <v>613</v>
      </c>
      <c r="B44" s="657"/>
      <c r="C44" s="672"/>
      <c r="D44" s="398">
        <f>SUM(D41:D43)</f>
        <v>0</v>
      </c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320"/>
      <c r="B45" s="321"/>
      <c r="C45" s="192"/>
      <c r="D45" s="309"/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thickBot="1" x14ac:dyDescent="0.3">
      <c r="A46" s="668" t="s">
        <v>601</v>
      </c>
      <c r="B46" s="664"/>
      <c r="C46" s="669"/>
      <c r="D46" s="381">
        <f>D38-D44</f>
        <v>1539.12</v>
      </c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x14ac:dyDescent="0.25">
      <c r="A47" s="399"/>
      <c r="B47" s="400"/>
      <c r="C47" s="400"/>
      <c r="D47" s="401"/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x14ac:dyDescent="0.25">
      <c r="A48" s="399"/>
      <c r="B48" s="400"/>
      <c r="C48" s="400"/>
      <c r="D48" s="401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" customHeight="1" thickBot="1" x14ac:dyDescent="0.3">
      <c r="A49" s="399"/>
      <c r="B49" s="400"/>
      <c r="C49" s="400"/>
      <c r="D49" s="401"/>
      <c r="E49" s="2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5" customHeight="1" thickBot="1" x14ac:dyDescent="0.3">
      <c r="A50" s="645" t="s">
        <v>602</v>
      </c>
      <c r="B50" s="646"/>
      <c r="C50" s="646"/>
      <c r="D50" s="647"/>
      <c r="E50" s="2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690" t="s">
        <v>724</v>
      </c>
      <c r="B51" s="670"/>
      <c r="C51" s="671"/>
      <c r="D51" s="403">
        <v>545.62</v>
      </c>
      <c r="E51" s="2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customHeight="1" thickBot="1" x14ac:dyDescent="0.3">
      <c r="A52" s="402"/>
      <c r="B52" s="348"/>
      <c r="C52" s="348"/>
      <c r="D52" s="349"/>
      <c r="E52" s="2"/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thickBot="1" x14ac:dyDescent="0.3">
      <c r="A53" s="651" t="s">
        <v>6</v>
      </c>
      <c r="B53" s="652"/>
      <c r="C53" s="652"/>
      <c r="D53" s="653"/>
      <c r="E53" s="2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x14ac:dyDescent="0.25">
      <c r="A54" s="402"/>
      <c r="B54" s="348"/>
      <c r="C54" s="348"/>
      <c r="D54" s="349"/>
      <c r="E54" s="2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thickBot="1" x14ac:dyDescent="0.3">
      <c r="A55" s="339" t="s">
        <v>600</v>
      </c>
      <c r="B55" s="9"/>
      <c r="C55" s="2"/>
      <c r="D55" s="8"/>
      <c r="E55" s="2"/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x14ac:dyDescent="0.25">
      <c r="A56" s="404">
        <v>43411</v>
      </c>
      <c r="B56" s="405" t="s">
        <v>728</v>
      </c>
      <c r="C56" s="406" t="s">
        <v>723</v>
      </c>
      <c r="D56" s="383">
        <v>100</v>
      </c>
      <c r="E56" s="341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x14ac:dyDescent="0.25">
      <c r="A57" s="407"/>
      <c r="B57" s="408"/>
      <c r="C57" s="409"/>
      <c r="D57" s="410"/>
      <c r="E57" s="341"/>
      <c r="F57" s="2"/>
      <c r="G57" s="3"/>
      <c r="H57" s="3"/>
      <c r="I57" s="3"/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thickBot="1" x14ac:dyDescent="0.3">
      <c r="A58" s="407"/>
      <c r="B58" s="408"/>
      <c r="C58" s="409"/>
      <c r="D58" s="410"/>
      <c r="E58" s="341"/>
      <c r="F58" s="2"/>
      <c r="G58" s="3"/>
      <c r="H58" s="3"/>
      <c r="I58" s="3"/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hidden="1" customHeight="1" x14ac:dyDescent="0.25">
      <c r="A59" s="354">
        <v>43330</v>
      </c>
      <c r="B59" s="355" t="s">
        <v>567</v>
      </c>
      <c r="C59" s="356" t="s">
        <v>593</v>
      </c>
      <c r="D59" s="357">
        <v>0</v>
      </c>
      <c r="E59" s="342">
        <v>140</v>
      </c>
      <c r="F59" s="2"/>
      <c r="G59" s="3"/>
      <c r="H59" s="3"/>
      <c r="I59" s="3"/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thickBot="1" x14ac:dyDescent="0.3">
      <c r="A60" s="654" t="s">
        <v>14</v>
      </c>
      <c r="B60" s="655"/>
      <c r="C60" s="655"/>
      <c r="D60" s="358">
        <f>SUM(D56:D59)</f>
        <v>100</v>
      </c>
      <c r="E60" s="341"/>
      <c r="F60" s="2"/>
      <c r="G60" s="3"/>
      <c r="H60" s="3"/>
      <c r="I60" s="3"/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thickBot="1" x14ac:dyDescent="0.3">
      <c r="A61" s="347"/>
      <c r="B61" s="348"/>
      <c r="C61" s="348"/>
      <c r="D61" s="349"/>
      <c r="E61" s="341"/>
      <c r="F61" s="2"/>
      <c r="G61" s="3"/>
      <c r="H61" s="3"/>
      <c r="I61" s="3"/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thickBot="1" x14ac:dyDescent="0.3">
      <c r="A62" s="651" t="s">
        <v>36</v>
      </c>
      <c r="B62" s="652"/>
      <c r="C62" s="653"/>
      <c r="D62" s="379">
        <f>SUM(D51+D60)</f>
        <v>645.62</v>
      </c>
      <c r="E62" s="2"/>
      <c r="F62" s="2"/>
      <c r="G62" s="3"/>
      <c r="H62" s="3"/>
      <c r="I62" s="3"/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thickBot="1" x14ac:dyDescent="0.3">
      <c r="A63" s="402"/>
      <c r="B63" s="348"/>
      <c r="C63" s="348"/>
      <c r="D63" s="349"/>
      <c r="E63" s="2"/>
      <c r="F63" s="2"/>
      <c r="G63" s="3"/>
      <c r="H63" s="3"/>
      <c r="I63" s="3"/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thickBot="1" x14ac:dyDescent="0.3">
      <c r="A64" s="656" t="s">
        <v>596</v>
      </c>
      <c r="B64" s="657"/>
      <c r="C64" s="657"/>
      <c r="D64" s="658"/>
      <c r="E64" s="2"/>
      <c r="F64" s="2"/>
      <c r="G64" s="3"/>
      <c r="H64" s="3"/>
      <c r="I64" s="3"/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x14ac:dyDescent="0.25">
      <c r="A65" s="378"/>
      <c r="B65" s="9"/>
      <c r="C65" s="2"/>
      <c r="D65" s="8"/>
      <c r="E65" s="2"/>
      <c r="F65" s="2"/>
      <c r="G65" s="3"/>
      <c r="H65" s="3"/>
      <c r="I65" s="3"/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customHeight="1" thickBot="1" x14ac:dyDescent="0.3">
      <c r="A66" s="339" t="s">
        <v>38</v>
      </c>
      <c r="B66" s="9"/>
      <c r="C66" s="2"/>
      <c r="D66" s="8"/>
      <c r="E66" s="2"/>
      <c r="F66" s="2"/>
      <c r="G66" s="3"/>
      <c r="H66" s="3"/>
      <c r="I66" s="3"/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x14ac:dyDescent="0.25">
      <c r="A67" s="388">
        <v>43398</v>
      </c>
      <c r="B67" s="389" t="s">
        <v>18</v>
      </c>
      <c r="C67" s="382" t="s">
        <v>729</v>
      </c>
      <c r="D67" s="383">
        <v>50</v>
      </c>
      <c r="E67" s="2"/>
      <c r="F67" s="2"/>
      <c r="G67" s="3"/>
      <c r="H67" s="3"/>
      <c r="I67" s="3"/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" customHeight="1" x14ac:dyDescent="0.25">
      <c r="A68" s="392"/>
      <c r="B68" s="390"/>
      <c r="C68" s="384"/>
      <c r="D68" s="385"/>
      <c r="E68" s="2"/>
      <c r="F68" s="2"/>
      <c r="G68" s="3"/>
      <c r="H68" s="3"/>
      <c r="I68" s="3"/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" customHeight="1" thickBot="1" x14ac:dyDescent="0.3">
      <c r="A69" s="393"/>
      <c r="B69" s="391"/>
      <c r="C69" s="386"/>
      <c r="D69" s="387"/>
      <c r="E69" s="2"/>
      <c r="F69" s="2"/>
      <c r="G69" s="3"/>
      <c r="H69" s="3"/>
      <c r="I69" s="3"/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" customHeight="1" thickBot="1" x14ac:dyDescent="0.3">
      <c r="A70" s="654" t="s">
        <v>77</v>
      </c>
      <c r="B70" s="659"/>
      <c r="C70" s="659"/>
      <c r="D70" s="358">
        <f>SUM(D67:D69)</f>
        <v>50</v>
      </c>
      <c r="E70" s="2"/>
      <c r="F70" s="2"/>
      <c r="G70" s="3"/>
      <c r="H70" s="3"/>
      <c r="I70" s="3"/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" customHeight="1" thickBot="1" x14ac:dyDescent="0.3">
      <c r="A71" s="42"/>
      <c r="B71" s="42"/>
      <c r="C71" s="42"/>
      <c r="D71" s="45"/>
      <c r="E71" s="2"/>
      <c r="F71" s="2"/>
      <c r="G71" s="3"/>
      <c r="H71" s="3"/>
      <c r="I71" s="3"/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" customHeight="1" thickBot="1" x14ac:dyDescent="0.3">
      <c r="A72" s="660" t="s">
        <v>81</v>
      </c>
      <c r="B72" s="661"/>
      <c r="C72" s="662"/>
      <c r="D72" s="380">
        <f>D70</f>
        <v>50</v>
      </c>
      <c r="E72" s="2"/>
      <c r="F72" s="2"/>
      <c r="G72" s="3"/>
      <c r="H72" s="3"/>
      <c r="I72" s="3"/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" customHeight="1" x14ac:dyDescent="0.25">
      <c r="A73" s="402"/>
      <c r="B73" s="348"/>
      <c r="C73" s="348"/>
      <c r="D73" s="349"/>
      <c r="E73" s="2"/>
      <c r="F73" s="2"/>
      <c r="G73" s="3"/>
      <c r="H73" s="3"/>
      <c r="I73" s="3"/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x14ac:dyDescent="0.25">
      <c r="A74" s="642" t="s">
        <v>80</v>
      </c>
      <c r="B74" s="643"/>
      <c r="C74" s="643"/>
      <c r="D74" s="370"/>
      <c r="E74" s="2"/>
      <c r="F74" s="2"/>
      <c r="G74" s="3"/>
      <c r="H74" s="3"/>
      <c r="I74" s="3"/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" customHeight="1" thickBot="1" x14ac:dyDescent="0.3">
      <c r="A75" s="42"/>
      <c r="B75" s="42"/>
      <c r="C75" s="42"/>
      <c r="D75" s="45"/>
      <c r="E75" s="2"/>
      <c r="F75" s="2"/>
      <c r="G75" s="3"/>
      <c r="H75" s="3"/>
      <c r="I75" s="3"/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" customHeight="1" thickBot="1" x14ac:dyDescent="0.3">
      <c r="A76" s="663" t="s">
        <v>726</v>
      </c>
      <c r="B76" s="664"/>
      <c r="C76" s="665"/>
      <c r="D76" s="381">
        <f>D62-D72</f>
        <v>595.62</v>
      </c>
      <c r="E76" s="2"/>
      <c r="F76" s="2"/>
      <c r="G76" s="3"/>
      <c r="H76" s="3"/>
      <c r="I76" s="3"/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x14ac:dyDescent="0.25">
      <c r="A77" s="42"/>
      <c r="B77" s="42"/>
      <c r="C77" s="42"/>
      <c r="D77" s="45"/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" customHeight="1" thickBot="1" x14ac:dyDescent="0.3">
      <c r="A78" s="666" t="s">
        <v>612</v>
      </c>
      <c r="B78" s="667"/>
      <c r="C78" s="667"/>
      <c r="D78" s="394"/>
      <c r="E78" s="2"/>
      <c r="F78" s="2"/>
      <c r="G78" s="3"/>
      <c r="H78" s="3"/>
      <c r="I78" s="3"/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" customHeight="1" x14ac:dyDescent="0.25">
      <c r="A79" s="371"/>
      <c r="B79" s="373"/>
      <c r="C79" s="373"/>
      <c r="D79" s="374"/>
      <c r="E79" s="2"/>
      <c r="F79" s="2"/>
      <c r="G79" s="3"/>
      <c r="H79" s="3"/>
      <c r="I79" s="3"/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" customHeight="1" x14ac:dyDescent="0.25">
      <c r="A80" s="375"/>
      <c r="B80" s="372"/>
      <c r="C80" s="372"/>
      <c r="D80" s="376"/>
      <c r="E80" s="2"/>
      <c r="F80" s="2"/>
      <c r="G80" s="3"/>
      <c r="H80" s="3"/>
      <c r="I80" s="3"/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thickBot="1" x14ac:dyDescent="0.3">
      <c r="A81" s="395"/>
      <c r="B81" s="396"/>
      <c r="C81" s="396"/>
      <c r="D81" s="397"/>
      <c r="E81" s="2"/>
      <c r="F81" s="2"/>
      <c r="G81" s="3"/>
      <c r="H81" s="3"/>
      <c r="I81" s="3"/>
      <c r="J81" s="2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" customHeight="1" thickBot="1" x14ac:dyDescent="0.3">
      <c r="A82" s="656" t="s">
        <v>613</v>
      </c>
      <c r="B82" s="657"/>
      <c r="C82" s="672"/>
      <c r="D82" s="398">
        <f>SUM(D79:D81)</f>
        <v>0</v>
      </c>
      <c r="E82" s="2"/>
      <c r="F82" s="2"/>
      <c r="G82" s="3"/>
      <c r="H82" s="3"/>
      <c r="I82" s="3"/>
      <c r="J82" s="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" customHeight="1" thickBot="1" x14ac:dyDescent="0.3">
      <c r="A83" s="320"/>
      <c r="B83" s="321"/>
      <c r="C83" s="192"/>
      <c r="D83" s="309"/>
      <c r="E83" s="2"/>
      <c r="F83" s="2"/>
      <c r="G83" s="3"/>
      <c r="H83" s="3"/>
      <c r="I83" s="3"/>
      <c r="J83" s="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" customHeight="1" thickBot="1" x14ac:dyDescent="0.3">
      <c r="A84" s="668" t="s">
        <v>601</v>
      </c>
      <c r="B84" s="664"/>
      <c r="C84" s="669"/>
      <c r="D84" s="381">
        <f>D76-D82</f>
        <v>595.62</v>
      </c>
      <c r="E84" s="2"/>
      <c r="F84" s="2"/>
      <c r="G84" s="3"/>
      <c r="H84" s="3"/>
      <c r="I84" s="3"/>
      <c r="J84" s="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" customHeight="1" x14ac:dyDescent="0.25">
      <c r="A85" s="399"/>
      <c r="B85" s="400"/>
      <c r="C85" s="400"/>
      <c r="D85" s="401"/>
      <c r="E85" s="2"/>
      <c r="F85" s="2"/>
      <c r="G85" s="3"/>
      <c r="H85" s="3"/>
      <c r="I85" s="3"/>
      <c r="J85" s="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" customHeight="1" x14ac:dyDescent="0.25">
      <c r="A86" s="399"/>
      <c r="B86" s="400"/>
      <c r="C86" s="400"/>
      <c r="D86" s="401"/>
      <c r="E86" s="2"/>
      <c r="F86" s="2"/>
      <c r="G86" s="3"/>
      <c r="H86" s="3"/>
      <c r="I86" s="3"/>
      <c r="J86" s="2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" customHeight="1" thickBot="1" x14ac:dyDescent="0.3">
      <c r="A87" s="399"/>
      <c r="B87" s="400"/>
      <c r="C87" s="400"/>
      <c r="D87" s="401"/>
      <c r="E87" s="2"/>
      <c r="F87" s="2"/>
      <c r="G87" s="3"/>
      <c r="H87" s="3"/>
      <c r="I87" s="3"/>
      <c r="J87" s="2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" customHeight="1" thickBot="1" x14ac:dyDescent="0.3">
      <c r="A88" s="645" t="s">
        <v>614</v>
      </c>
      <c r="B88" s="646"/>
      <c r="C88" s="646"/>
      <c r="D88" s="647"/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thickBot="1" x14ac:dyDescent="0.3">
      <c r="A89" s="690" t="s">
        <v>724</v>
      </c>
      <c r="B89" s="670"/>
      <c r="C89" s="671"/>
      <c r="D89" s="403">
        <v>6034.22</v>
      </c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thickBot="1" x14ac:dyDescent="0.3">
      <c r="A90" s="402"/>
      <c r="B90" s="348"/>
      <c r="C90" s="348"/>
      <c r="D90" s="349"/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thickBot="1" x14ac:dyDescent="0.3">
      <c r="A91" s="651" t="s">
        <v>6</v>
      </c>
      <c r="B91" s="652"/>
      <c r="C91" s="652"/>
      <c r="D91" s="653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402"/>
      <c r="B92" s="348"/>
      <c r="C92" s="348"/>
      <c r="D92" s="349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thickBot="1" x14ac:dyDescent="0.3">
      <c r="A93" s="339" t="s">
        <v>600</v>
      </c>
      <c r="B93" s="9"/>
      <c r="C93" s="2"/>
      <c r="D93" s="8"/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404">
        <v>43378</v>
      </c>
      <c r="B94" s="405"/>
      <c r="C94" s="406" t="s">
        <v>730</v>
      </c>
      <c r="D94" s="383">
        <v>41.48</v>
      </c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407">
        <v>43378</v>
      </c>
      <c r="B95" s="408"/>
      <c r="C95" s="409" t="s">
        <v>731</v>
      </c>
      <c r="D95" s="410">
        <v>197.02</v>
      </c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407">
        <v>43379</v>
      </c>
      <c r="B96" s="408"/>
      <c r="C96" s="409" t="s">
        <v>732</v>
      </c>
      <c r="D96" s="410">
        <v>197.02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407">
        <v>43382</v>
      </c>
      <c r="B97" s="408"/>
      <c r="C97" s="409" t="s">
        <v>733</v>
      </c>
      <c r="D97" s="410">
        <v>197.02</v>
      </c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407">
        <v>43385</v>
      </c>
      <c r="B98" s="408"/>
      <c r="C98" s="409" t="s">
        <v>734</v>
      </c>
      <c r="D98" s="410">
        <v>197.02</v>
      </c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407">
        <v>43385</v>
      </c>
      <c r="B99" s="408"/>
      <c r="C99" s="409" t="s">
        <v>735</v>
      </c>
      <c r="D99" s="410">
        <v>41.48</v>
      </c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25">
      <c r="A100" s="407">
        <v>43385</v>
      </c>
      <c r="B100" s="408"/>
      <c r="C100" s="409" t="s">
        <v>735</v>
      </c>
      <c r="D100" s="410">
        <v>41.48</v>
      </c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25">
      <c r="A101" s="407">
        <v>43385</v>
      </c>
      <c r="B101" s="408"/>
      <c r="C101" s="409" t="s">
        <v>736</v>
      </c>
      <c r="D101" s="410">
        <v>1.2</v>
      </c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x14ac:dyDescent="0.25">
      <c r="A102" s="407">
        <v>43385</v>
      </c>
      <c r="B102" s="408"/>
      <c r="C102" s="409" t="s">
        <v>736</v>
      </c>
      <c r="D102" s="410">
        <v>1.2</v>
      </c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x14ac:dyDescent="0.25">
      <c r="A103" s="407">
        <v>43389</v>
      </c>
      <c r="B103" s="408"/>
      <c r="C103" s="409" t="s">
        <v>737</v>
      </c>
      <c r="D103" s="410">
        <v>155.54</v>
      </c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25">
      <c r="A104" s="407">
        <v>43392</v>
      </c>
      <c r="B104" s="408"/>
      <c r="C104" s="409" t="s">
        <v>738</v>
      </c>
      <c r="D104" s="410">
        <v>155.54</v>
      </c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407">
        <v>43405</v>
      </c>
      <c r="B105" s="408"/>
      <c r="C105" s="409" t="s">
        <v>739</v>
      </c>
      <c r="D105" s="410">
        <v>197.02</v>
      </c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407">
        <v>43405</v>
      </c>
      <c r="B106" s="408"/>
      <c r="C106" s="409" t="s">
        <v>740</v>
      </c>
      <c r="D106" s="410">
        <v>197.02</v>
      </c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x14ac:dyDescent="0.25">
      <c r="A107" s="407"/>
      <c r="B107" s="408"/>
      <c r="C107" s="409"/>
      <c r="D107" s="410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x14ac:dyDescent="0.25">
      <c r="A108" s="407"/>
      <c r="B108" s="408"/>
      <c r="C108" s="409"/>
      <c r="D108" s="410"/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thickBot="1" x14ac:dyDescent="0.3">
      <c r="A109" s="431"/>
      <c r="B109" s="432"/>
      <c r="C109" s="433"/>
      <c r="D109" s="411"/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thickBot="1" x14ac:dyDescent="0.3">
      <c r="A110" s="654" t="s">
        <v>14</v>
      </c>
      <c r="B110" s="655"/>
      <c r="C110" s="655"/>
      <c r="D110" s="358">
        <f>SUM(D94:D109)</f>
        <v>1620.04</v>
      </c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thickBot="1" x14ac:dyDescent="0.3">
      <c r="A111" s="347"/>
      <c r="B111" s="348"/>
      <c r="C111" s="348"/>
      <c r="D111" s="349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thickBot="1" x14ac:dyDescent="0.3">
      <c r="A112" s="651" t="s">
        <v>36</v>
      </c>
      <c r="B112" s="652"/>
      <c r="C112" s="653"/>
      <c r="D112" s="379">
        <f>D89+D110</f>
        <v>7654.26</v>
      </c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thickBot="1" x14ac:dyDescent="0.3">
      <c r="A113" s="402"/>
      <c r="B113" s="348"/>
      <c r="C113" s="348"/>
      <c r="D113" s="349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thickBot="1" x14ac:dyDescent="0.3">
      <c r="A114" s="656" t="s">
        <v>596</v>
      </c>
      <c r="B114" s="657"/>
      <c r="C114" s="657"/>
      <c r="D114" s="658"/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378"/>
      <c r="B115" s="9"/>
      <c r="C115" s="2"/>
      <c r="D115" s="8"/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thickBot="1" x14ac:dyDescent="0.3">
      <c r="A116" s="339" t="s">
        <v>38</v>
      </c>
      <c r="B116" s="9"/>
      <c r="C116" s="2"/>
      <c r="D116" s="8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25">
      <c r="A117" s="388">
        <v>43375</v>
      </c>
      <c r="B117" s="405"/>
      <c r="C117" s="382" t="s">
        <v>741</v>
      </c>
      <c r="D117" s="383">
        <v>41.48</v>
      </c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x14ac:dyDescent="0.25">
      <c r="A118" s="434">
        <v>43375</v>
      </c>
      <c r="B118" s="408"/>
      <c r="C118" s="435" t="s">
        <v>741</v>
      </c>
      <c r="D118" s="410">
        <v>41.48</v>
      </c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x14ac:dyDescent="0.25">
      <c r="A119" s="434">
        <v>43378</v>
      </c>
      <c r="B119" s="408"/>
      <c r="C119" s="435" t="s">
        <v>145</v>
      </c>
      <c r="D119" s="410">
        <v>6.01</v>
      </c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x14ac:dyDescent="0.25">
      <c r="A120" s="434">
        <v>43378</v>
      </c>
      <c r="B120" s="408"/>
      <c r="C120" s="435" t="s">
        <v>145</v>
      </c>
      <c r="D120" s="410">
        <v>1.5</v>
      </c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434">
        <v>43379</v>
      </c>
      <c r="B121" s="408"/>
      <c r="C121" s="435" t="s">
        <v>145</v>
      </c>
      <c r="D121" s="410">
        <v>6.01</v>
      </c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x14ac:dyDescent="0.25">
      <c r="A122" s="434">
        <v>43382</v>
      </c>
      <c r="B122" s="408"/>
      <c r="C122" s="435" t="s">
        <v>145</v>
      </c>
      <c r="D122" s="410">
        <v>6.01</v>
      </c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x14ac:dyDescent="0.25">
      <c r="A123" s="434">
        <v>43385</v>
      </c>
      <c r="B123" s="408"/>
      <c r="C123" s="435" t="s">
        <v>145</v>
      </c>
      <c r="D123" s="410">
        <v>1.5</v>
      </c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434">
        <v>43385</v>
      </c>
      <c r="B124" s="408"/>
      <c r="C124" s="435" t="s">
        <v>145</v>
      </c>
      <c r="D124" s="410">
        <v>1.5</v>
      </c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x14ac:dyDescent="0.25">
      <c r="A125" s="434">
        <v>43386</v>
      </c>
      <c r="B125" s="408"/>
      <c r="C125" s="435" t="s">
        <v>742</v>
      </c>
      <c r="D125" s="410">
        <v>500</v>
      </c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434">
        <v>43386</v>
      </c>
      <c r="B126" s="408" t="s">
        <v>18</v>
      </c>
      <c r="C126" s="435" t="s">
        <v>743</v>
      </c>
      <c r="D126" s="410">
        <v>1000</v>
      </c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434">
        <v>43387</v>
      </c>
      <c r="B127" s="408"/>
      <c r="C127" s="435" t="s">
        <v>145</v>
      </c>
      <c r="D127" s="410">
        <v>6.01</v>
      </c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434">
        <v>43389</v>
      </c>
      <c r="B128" s="408"/>
      <c r="C128" s="435" t="s">
        <v>741</v>
      </c>
      <c r="D128" s="410">
        <v>203.78</v>
      </c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434">
        <v>43389</v>
      </c>
      <c r="B129" s="408"/>
      <c r="C129" s="435" t="s">
        <v>145</v>
      </c>
      <c r="D129" s="410">
        <v>4.8099999999999996</v>
      </c>
      <c r="E129" s="2"/>
      <c r="F129" s="2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25">
      <c r="A130" s="434">
        <v>43392</v>
      </c>
      <c r="B130" s="408"/>
      <c r="C130" s="435" t="s">
        <v>145</v>
      </c>
      <c r="D130" s="410">
        <v>4.8099999999999996</v>
      </c>
      <c r="E130" s="2"/>
      <c r="F130" s="2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x14ac:dyDescent="0.25">
      <c r="A131" s="434">
        <v>43405</v>
      </c>
      <c r="B131" s="408"/>
      <c r="C131" s="435" t="s">
        <v>145</v>
      </c>
      <c r="D131" s="410">
        <v>6.01</v>
      </c>
      <c r="E131" s="2"/>
      <c r="F131" s="2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434">
        <v>43405</v>
      </c>
      <c r="B132" s="408"/>
      <c r="C132" s="435" t="s">
        <v>145</v>
      </c>
      <c r="D132" s="410">
        <v>6.01</v>
      </c>
      <c r="E132" s="2"/>
      <c r="F132" s="2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thickBot="1" x14ac:dyDescent="0.3">
      <c r="A133" s="673" t="s">
        <v>77</v>
      </c>
      <c r="B133" s="674"/>
      <c r="C133" s="674"/>
      <c r="D133" s="412">
        <f>SUM(D117:D132)</f>
        <v>1836.9199999999998</v>
      </c>
      <c r="E133" s="2"/>
      <c r="F133" s="2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thickBot="1" x14ac:dyDescent="0.3">
      <c r="A134" s="42"/>
      <c r="B134" s="42"/>
      <c r="C134" s="42"/>
      <c r="D134" s="45"/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thickBot="1" x14ac:dyDescent="0.3">
      <c r="A135" s="660" t="s">
        <v>81</v>
      </c>
      <c r="B135" s="661"/>
      <c r="C135" s="662"/>
      <c r="D135" s="380">
        <f>D133</f>
        <v>1836.9199999999998</v>
      </c>
      <c r="E135" s="2"/>
      <c r="F135" s="2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25">
      <c r="A136" s="402"/>
      <c r="B136" s="348"/>
      <c r="C136" s="348"/>
      <c r="D136" s="349"/>
      <c r="E136" s="2"/>
      <c r="F136" s="2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642" t="s">
        <v>80</v>
      </c>
      <c r="B137" s="643"/>
      <c r="C137" s="643"/>
      <c r="D137" s="370"/>
      <c r="E137" s="2"/>
      <c r="F137" s="2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thickBot="1" x14ac:dyDescent="0.3">
      <c r="A138" s="42"/>
      <c r="B138" s="42"/>
      <c r="C138" s="42"/>
      <c r="D138" s="45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thickBot="1" x14ac:dyDescent="0.3">
      <c r="A139" s="663" t="s">
        <v>727</v>
      </c>
      <c r="B139" s="664"/>
      <c r="C139" s="665"/>
      <c r="D139" s="381">
        <f>D112-D135</f>
        <v>5817.34</v>
      </c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42"/>
      <c r="B140" s="42"/>
      <c r="C140" s="42"/>
      <c r="D140" s="45"/>
      <c r="E140" s="2"/>
      <c r="F140" s="2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thickBot="1" x14ac:dyDescent="0.3">
      <c r="A141" s="666" t="s">
        <v>612</v>
      </c>
      <c r="B141" s="667"/>
      <c r="C141" s="667"/>
      <c r="D141" s="394"/>
      <c r="E141" s="2"/>
      <c r="F141" s="2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371"/>
      <c r="B142" s="373"/>
      <c r="C142" s="373"/>
      <c r="D142" s="374"/>
      <c r="E142" s="2"/>
      <c r="F142" s="2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25">
      <c r="A143" s="375"/>
      <c r="B143" s="372"/>
      <c r="C143" s="372"/>
      <c r="D143" s="376"/>
      <c r="E143" s="2"/>
      <c r="F143" s="2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thickBot="1" x14ac:dyDescent="0.3">
      <c r="A144" s="395"/>
      <c r="B144" s="396"/>
      <c r="C144" s="396"/>
      <c r="D144" s="397"/>
      <c r="E144" s="2"/>
      <c r="F144" s="2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thickBot="1" x14ac:dyDescent="0.3">
      <c r="A145" s="656" t="s">
        <v>613</v>
      </c>
      <c r="B145" s="657"/>
      <c r="C145" s="672"/>
      <c r="D145" s="398">
        <f>SUM(D142:D144)</f>
        <v>0</v>
      </c>
      <c r="E145" s="2"/>
      <c r="F145" s="2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thickBot="1" x14ac:dyDescent="0.3">
      <c r="A146" s="320"/>
      <c r="B146" s="321"/>
      <c r="C146" s="192"/>
      <c r="D146" s="309"/>
      <c r="E146" s="2"/>
      <c r="F146" s="2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thickBot="1" x14ac:dyDescent="0.3">
      <c r="A147" s="668" t="s">
        <v>601</v>
      </c>
      <c r="B147" s="664"/>
      <c r="C147" s="669"/>
      <c r="D147" s="381">
        <f>D139-D145</f>
        <v>5817.34</v>
      </c>
      <c r="E147" s="2"/>
      <c r="F147" s="2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25">
      <c r="A148" s="399"/>
      <c r="B148" s="400"/>
      <c r="C148" s="400"/>
      <c r="D148" s="401"/>
      <c r="E148" s="2"/>
      <c r="F148" s="2"/>
      <c r="G148" s="3"/>
      <c r="H148" s="3"/>
      <c r="I148" s="3"/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399"/>
      <c r="B149" s="400"/>
      <c r="C149" s="400"/>
      <c r="D149" s="401"/>
      <c r="E149" s="2"/>
      <c r="F149" s="2"/>
      <c r="G149" s="3"/>
      <c r="H149" s="3"/>
      <c r="I149" s="3"/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thickBot="1" x14ac:dyDescent="0.3">
      <c r="A150" s="399"/>
      <c r="B150" s="400"/>
      <c r="C150" s="400"/>
      <c r="D150" s="401"/>
      <c r="E150" s="2"/>
      <c r="F150" s="2"/>
      <c r="G150" s="3"/>
      <c r="H150" s="3"/>
      <c r="I150" s="3"/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686" t="s">
        <v>164</v>
      </c>
      <c r="B151" s="687"/>
      <c r="C151" s="162" t="s">
        <v>166</v>
      </c>
      <c r="D151" s="40">
        <f>D46</f>
        <v>1539.12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683" t="s">
        <v>167</v>
      </c>
      <c r="B152" s="680"/>
      <c r="C152" s="167" t="s">
        <v>170</v>
      </c>
      <c r="D152" s="169">
        <f>D147</f>
        <v>5817.34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683" t="s">
        <v>172</v>
      </c>
      <c r="B153" s="680"/>
      <c r="C153" s="167" t="s">
        <v>173</v>
      </c>
      <c r="D153" s="169">
        <v>0.42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683" t="s">
        <v>174</v>
      </c>
      <c r="B154" s="680"/>
      <c r="C154" s="167" t="s">
        <v>173</v>
      </c>
      <c r="D154" s="169">
        <v>206.83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683" t="s">
        <v>175</v>
      </c>
      <c r="B155" s="680"/>
      <c r="C155" s="174" t="s">
        <v>173</v>
      </c>
      <c r="D155" s="176">
        <f>D84</f>
        <v>595.62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thickBot="1" x14ac:dyDescent="0.3">
      <c r="A156" s="684" t="s">
        <v>176</v>
      </c>
      <c r="B156" s="685"/>
      <c r="C156" s="178" t="s">
        <v>173</v>
      </c>
      <c r="D156" s="426">
        <v>2074.36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thickBot="1" x14ac:dyDescent="0.3">
      <c r="A157" s="688" t="s">
        <v>178</v>
      </c>
      <c r="B157" s="689"/>
      <c r="C157" s="689"/>
      <c r="D157" s="430">
        <f>SUM(D151:D156)</f>
        <v>10233.69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3"/>
      <c r="B158" s="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3"/>
      <c r="B159" s="5"/>
      <c r="C159" s="2"/>
      <c r="D159" s="2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3"/>
      <c r="B160" s="5"/>
      <c r="C160" s="2"/>
      <c r="D160" s="192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3"/>
      <c r="B161" s="609"/>
      <c r="C161" s="610"/>
      <c r="D161" s="2"/>
      <c r="E161" s="2"/>
      <c r="F161" s="2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A1036" s="3"/>
      <c r="B1036" s="3"/>
      <c r="C1036" s="3"/>
      <c r="D1036" s="3"/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A1037" s="3"/>
      <c r="B1037" s="3"/>
      <c r="C1037" s="3"/>
      <c r="D1037" s="3"/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A1038" s="3"/>
      <c r="B1038" s="3"/>
      <c r="C1038" s="3"/>
      <c r="D1038" s="3"/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A1039" s="3"/>
      <c r="B1039" s="3"/>
      <c r="C1039" s="3"/>
      <c r="D1039" s="3"/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A1040" s="3"/>
      <c r="B1040" s="3"/>
      <c r="C1040" s="3"/>
      <c r="D1040" s="3"/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1:26" ht="18" customHeight="1" x14ac:dyDescent="0.25">
      <c r="A1041" s="3"/>
      <c r="B1041" s="3"/>
      <c r="C1041" s="3"/>
      <c r="D1041" s="3"/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1:26" ht="18" customHeight="1" x14ac:dyDescent="0.25">
      <c r="A1042" s="3"/>
      <c r="B1042" s="3"/>
      <c r="C1042" s="3"/>
      <c r="D1042" s="3"/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1:26" ht="18" customHeight="1" x14ac:dyDescent="0.25">
      <c r="A1043" s="3"/>
      <c r="B1043" s="3"/>
      <c r="C1043" s="3"/>
      <c r="D1043" s="3"/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1:26" ht="18" customHeight="1" x14ac:dyDescent="0.25">
      <c r="A1044" s="3"/>
      <c r="B1044" s="3"/>
      <c r="C1044" s="3"/>
      <c r="D1044" s="3"/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1:26" ht="18" customHeight="1" x14ac:dyDescent="0.25">
      <c r="A1045" s="3"/>
      <c r="B1045" s="3"/>
      <c r="C1045" s="3"/>
      <c r="D1045" s="3"/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ht="18" customHeight="1" x14ac:dyDescent="0.25">
      <c r="A1046" s="3"/>
      <c r="B1046" s="3"/>
      <c r="C1046" s="3"/>
      <c r="D1046" s="3"/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1:26" ht="18" customHeight="1" x14ac:dyDescent="0.25">
      <c r="A1047" s="3"/>
      <c r="B1047" s="3"/>
      <c r="C1047" s="3"/>
      <c r="D1047" s="3"/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1:26" ht="18" customHeight="1" x14ac:dyDescent="0.25">
      <c r="A1048" s="3"/>
      <c r="B1048" s="3"/>
      <c r="C1048" s="3"/>
      <c r="D1048" s="3"/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1:26" ht="18" customHeight="1" x14ac:dyDescent="0.25">
      <c r="A1049" s="3"/>
      <c r="B1049" s="3"/>
      <c r="C1049" s="3"/>
      <c r="D1049" s="3"/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1:26" ht="18" customHeight="1" x14ac:dyDescent="0.25">
      <c r="A1050" s="3"/>
      <c r="B1050" s="3"/>
      <c r="C1050" s="3"/>
      <c r="D1050" s="3"/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1:26" ht="18" customHeight="1" x14ac:dyDescent="0.25">
      <c r="A1051" s="3"/>
      <c r="B1051" s="3"/>
      <c r="C1051" s="3"/>
      <c r="D1051" s="3"/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1:26" ht="18" customHeight="1" x14ac:dyDescent="0.25">
      <c r="A1052" s="3"/>
      <c r="B1052" s="3"/>
      <c r="C1052" s="3"/>
      <c r="D1052" s="3"/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1:26" ht="18" customHeight="1" x14ac:dyDescent="0.25">
      <c r="A1053" s="3"/>
      <c r="B1053" s="3"/>
      <c r="C1053" s="3"/>
      <c r="D1053" s="3"/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1:26" ht="18" customHeight="1" x14ac:dyDescent="0.25">
      <c r="A1054" s="3"/>
      <c r="B1054" s="3"/>
      <c r="C1054" s="3"/>
      <c r="D1054" s="3"/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1:26" ht="18" customHeight="1" x14ac:dyDescent="0.25">
      <c r="A1055" s="3"/>
      <c r="B1055" s="3"/>
      <c r="C1055" s="3"/>
      <c r="D1055" s="3"/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1:26" ht="18" customHeight="1" x14ac:dyDescent="0.25">
      <c r="A1056" s="3"/>
      <c r="B1056" s="3"/>
      <c r="C1056" s="3"/>
      <c r="D1056" s="3"/>
      <c r="E1056" s="2"/>
      <c r="F1056" s="2"/>
      <c r="G1056" s="3"/>
      <c r="H1056" s="3"/>
      <c r="I1056" s="3"/>
      <c r="J1056" s="2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1:26" ht="18" customHeight="1" x14ac:dyDescent="0.25">
      <c r="A1057" s="3"/>
      <c r="B1057" s="3"/>
      <c r="C1057" s="3"/>
      <c r="D1057" s="3"/>
      <c r="E1057" s="2"/>
      <c r="F1057" s="2"/>
      <c r="G1057" s="3"/>
      <c r="H1057" s="3"/>
      <c r="I1057" s="3"/>
      <c r="J1057" s="2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spans="1:26" ht="18" customHeight="1" x14ac:dyDescent="0.25">
      <c r="A1058" s="3"/>
      <c r="B1058" s="3"/>
      <c r="C1058" s="3"/>
      <c r="D1058" s="3"/>
      <c r="E1058" s="2"/>
      <c r="F1058" s="2"/>
      <c r="G1058" s="3"/>
      <c r="H1058" s="3"/>
      <c r="I1058" s="3"/>
      <c r="J1058" s="2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spans="1:26" ht="18" customHeight="1" x14ac:dyDescent="0.25">
      <c r="A1059" s="3"/>
      <c r="B1059" s="3"/>
      <c r="C1059" s="3"/>
      <c r="D1059" s="3"/>
      <c r="E1059" s="2"/>
      <c r="F1059" s="2"/>
      <c r="G1059" s="3"/>
      <c r="H1059" s="3"/>
      <c r="I1059" s="3"/>
      <c r="J1059" s="2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1:26" ht="18" customHeight="1" x14ac:dyDescent="0.25">
      <c r="A1060" s="3"/>
      <c r="B1060" s="3"/>
      <c r="C1060" s="3"/>
      <c r="D1060" s="3"/>
      <c r="E1060" s="2"/>
      <c r="F1060" s="2"/>
      <c r="G1060" s="3"/>
      <c r="H1060" s="3"/>
      <c r="I1060" s="3"/>
      <c r="J1060" s="2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spans="1:26" ht="18" customHeight="1" x14ac:dyDescent="0.25">
      <c r="A1061" s="3"/>
      <c r="B1061" s="3"/>
      <c r="C1061" s="3"/>
      <c r="D1061" s="3"/>
      <c r="E1061" s="2"/>
      <c r="F1061" s="2"/>
      <c r="G1061" s="3"/>
      <c r="H1061" s="3"/>
      <c r="I1061" s="3"/>
      <c r="J1061" s="2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spans="1:26" ht="18" customHeight="1" x14ac:dyDescent="0.25">
      <c r="A1062" s="3"/>
      <c r="B1062" s="3"/>
      <c r="C1062" s="3"/>
      <c r="D1062" s="3"/>
      <c r="E1062" s="2"/>
      <c r="F1062" s="2"/>
      <c r="G1062" s="3"/>
      <c r="H1062" s="3"/>
      <c r="I1062" s="3"/>
      <c r="J1062" s="2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spans="1:26" ht="18" customHeight="1" x14ac:dyDescent="0.25">
      <c r="E1063" s="2"/>
      <c r="F1063" s="2"/>
      <c r="G1063" s="3"/>
      <c r="H1063" s="3"/>
      <c r="I1063" s="3"/>
      <c r="J1063" s="2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spans="1:26" ht="18" customHeight="1" x14ac:dyDescent="0.25">
      <c r="E1064" s="2"/>
      <c r="F1064" s="2"/>
      <c r="G1064" s="3"/>
      <c r="H1064" s="3"/>
      <c r="I1064" s="3"/>
      <c r="J1064" s="2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</row>
    <row r="1065" spans="1:26" ht="18" customHeight="1" x14ac:dyDescent="0.25">
      <c r="E1065" s="2"/>
      <c r="F1065" s="2"/>
      <c r="G1065" s="3"/>
      <c r="H1065" s="3"/>
      <c r="I1065" s="3"/>
      <c r="J1065" s="2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</row>
    <row r="1066" spans="1:26" ht="18" customHeight="1" x14ac:dyDescent="0.25">
      <c r="E1066" s="2"/>
      <c r="F1066" s="2"/>
      <c r="G1066" s="3"/>
      <c r="H1066" s="3"/>
      <c r="I1066" s="3"/>
      <c r="J1066" s="2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</row>
    <row r="1067" spans="1:26" ht="18" customHeight="1" x14ac:dyDescent="0.25">
      <c r="E1067" s="2"/>
      <c r="F1067" s="2"/>
      <c r="G1067" s="3"/>
      <c r="H1067" s="3"/>
      <c r="I1067" s="3"/>
      <c r="J1067" s="2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</row>
    <row r="1068" spans="1:26" ht="18" customHeight="1" x14ac:dyDescent="0.25">
      <c r="E1068" s="2"/>
      <c r="F1068" s="2"/>
      <c r="G1068" s="3"/>
      <c r="H1068" s="3"/>
      <c r="I1068" s="3"/>
      <c r="J1068" s="2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</row>
    <row r="1069" spans="1:26" ht="18" customHeight="1" x14ac:dyDescent="0.25">
      <c r="E1069" s="2"/>
      <c r="F1069" s="2"/>
      <c r="G1069" s="3"/>
      <c r="H1069" s="3"/>
      <c r="I1069" s="3"/>
      <c r="J1069" s="2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</row>
    <row r="1070" spans="1:26" ht="18" customHeight="1" x14ac:dyDescent="0.25">
      <c r="E1070" s="2"/>
      <c r="F1070" s="2"/>
      <c r="G1070" s="3"/>
      <c r="H1070" s="3"/>
      <c r="I1070" s="3"/>
      <c r="J1070" s="2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</row>
    <row r="1071" spans="1:26" ht="18" customHeight="1" x14ac:dyDescent="0.25">
      <c r="E1071" s="2"/>
      <c r="F1071" s="2"/>
      <c r="G1071" s="3"/>
      <c r="H1071" s="3"/>
      <c r="I1071" s="3"/>
      <c r="J1071" s="2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</row>
    <row r="1072" spans="1:26" ht="18" customHeight="1" x14ac:dyDescent="0.25">
      <c r="E1072" s="2"/>
      <c r="F1072" s="2"/>
      <c r="G1072" s="3"/>
      <c r="H1072" s="3"/>
      <c r="I1072" s="3"/>
      <c r="J1072" s="2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</row>
    <row r="1073" spans="5:26" ht="18" customHeight="1" x14ac:dyDescent="0.25">
      <c r="E1073" s="2"/>
      <c r="F1073" s="2"/>
      <c r="G1073" s="3"/>
      <c r="H1073" s="3"/>
      <c r="I1073" s="3"/>
      <c r="J1073" s="2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</row>
    <row r="1074" spans="5:26" ht="18" customHeight="1" x14ac:dyDescent="0.25">
      <c r="E1074" s="2"/>
      <c r="F1074" s="2"/>
      <c r="G1074" s="3"/>
      <c r="H1074" s="3"/>
      <c r="I1074" s="3"/>
      <c r="J1074" s="2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</row>
    <row r="1075" spans="5:26" ht="18" customHeight="1" x14ac:dyDescent="0.25">
      <c r="E1075" s="2"/>
      <c r="F1075" s="2"/>
      <c r="G1075" s="3"/>
      <c r="H1075" s="3"/>
      <c r="I1075" s="3"/>
      <c r="J1075" s="2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</row>
    <row r="1076" spans="5:26" ht="18" customHeight="1" x14ac:dyDescent="0.25">
      <c r="E1076" s="2"/>
      <c r="F1076" s="2"/>
      <c r="G1076" s="3"/>
      <c r="H1076" s="3"/>
      <c r="I1076" s="3"/>
      <c r="J1076" s="2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</row>
    <row r="1077" spans="5:26" ht="18" customHeight="1" x14ac:dyDescent="0.25">
      <c r="E1077" s="2"/>
      <c r="F1077" s="2"/>
      <c r="G1077" s="3"/>
      <c r="H1077" s="3"/>
      <c r="I1077" s="3"/>
      <c r="J1077" s="2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</row>
    <row r="1078" spans="5:26" ht="18" customHeight="1" x14ac:dyDescent="0.25">
      <c r="E1078" s="2"/>
      <c r="F1078" s="2"/>
      <c r="G1078" s="3"/>
      <c r="H1078" s="3"/>
      <c r="I1078" s="3"/>
      <c r="J1078" s="2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</row>
    <row r="1079" spans="5:26" ht="18" customHeight="1" x14ac:dyDescent="0.25">
      <c r="E1079" s="2"/>
      <c r="F1079" s="2"/>
      <c r="G1079" s="3"/>
      <c r="H1079" s="3"/>
      <c r="I1079" s="3"/>
      <c r="J1079" s="2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</row>
    <row r="1080" spans="5:26" ht="18" customHeight="1" x14ac:dyDescent="0.25">
      <c r="E1080" s="2"/>
      <c r="F1080" s="2"/>
      <c r="G1080" s="3"/>
      <c r="H1080" s="3"/>
      <c r="I1080" s="3"/>
      <c r="J1080" s="2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</row>
    <row r="1081" spans="5:26" ht="18" customHeight="1" x14ac:dyDescent="0.25">
      <c r="E1081" s="2"/>
      <c r="F1081" s="2"/>
      <c r="G1081" s="3"/>
      <c r="H1081" s="3"/>
      <c r="I1081" s="3"/>
      <c r="J1081" s="2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</row>
    <row r="1082" spans="5:26" ht="18" customHeight="1" x14ac:dyDescent="0.25">
      <c r="E1082" s="2"/>
      <c r="F1082" s="2"/>
      <c r="G1082" s="3"/>
      <c r="H1082" s="3"/>
      <c r="I1082" s="3"/>
      <c r="J1082" s="2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</row>
  </sheetData>
  <mergeCells count="50">
    <mergeCell ref="A157:C157"/>
    <mergeCell ref="B161:C161"/>
    <mergeCell ref="A151:B151"/>
    <mergeCell ref="A152:B152"/>
    <mergeCell ref="A153:B153"/>
    <mergeCell ref="A154:B154"/>
    <mergeCell ref="A155:B155"/>
    <mergeCell ref="A156:B156"/>
    <mergeCell ref="A147:C147"/>
    <mergeCell ref="A89:C89"/>
    <mergeCell ref="A91:D91"/>
    <mergeCell ref="A110:C110"/>
    <mergeCell ref="A112:C112"/>
    <mergeCell ref="A114:D114"/>
    <mergeCell ref="A133:C133"/>
    <mergeCell ref="A135:C135"/>
    <mergeCell ref="A137:C137"/>
    <mergeCell ref="A139:C139"/>
    <mergeCell ref="A141:C141"/>
    <mergeCell ref="A145:C145"/>
    <mergeCell ref="A88:D88"/>
    <mergeCell ref="A53:D53"/>
    <mergeCell ref="A60:C60"/>
    <mergeCell ref="A62:C62"/>
    <mergeCell ref="A64:D64"/>
    <mergeCell ref="A70:C70"/>
    <mergeCell ref="A72:C72"/>
    <mergeCell ref="A74:C74"/>
    <mergeCell ref="A76:C76"/>
    <mergeCell ref="A78:C78"/>
    <mergeCell ref="A82:C82"/>
    <mergeCell ref="A84:C84"/>
    <mergeCell ref="A51:C51"/>
    <mergeCell ref="A18:C18"/>
    <mergeCell ref="A20:C20"/>
    <mergeCell ref="A22:D22"/>
    <mergeCell ref="A32:C32"/>
    <mergeCell ref="A34:C34"/>
    <mergeCell ref="A36:C36"/>
    <mergeCell ref="A38:C38"/>
    <mergeCell ref="A40:C40"/>
    <mergeCell ref="A44:C44"/>
    <mergeCell ref="A46:C46"/>
    <mergeCell ref="A50:D50"/>
    <mergeCell ref="A8:D8"/>
    <mergeCell ref="A1:D1"/>
    <mergeCell ref="A2:D2"/>
    <mergeCell ref="A3:D3"/>
    <mergeCell ref="A5:D5"/>
    <mergeCell ref="A6:C6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Z1000"/>
  <sheetViews>
    <sheetView workbookViewId="0">
      <pane xSplit="3" ySplit="6" topLeftCell="D100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14.42578125" defaultRowHeight="15" customHeight="1" x14ac:dyDescent="0.2"/>
  <cols>
    <col min="1" max="1" width="71.85546875" customWidth="1"/>
    <col min="2" max="15" width="17" customWidth="1"/>
    <col min="16" max="16" width="31.7109375" customWidth="1"/>
    <col min="17" max="26" width="8.85546875" customWidth="1"/>
  </cols>
  <sheetData>
    <row r="1" spans="1:26" ht="12.75" customHeight="1" x14ac:dyDescent="0.35">
      <c r="A1" s="603" t="s">
        <v>0</v>
      </c>
      <c r="B1" s="604"/>
      <c r="C1" s="605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"/>
      <c r="B2" s="21"/>
      <c r="C2" s="21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8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30" t="s">
        <v>15</v>
      </c>
      <c r="B5" s="31"/>
      <c r="C5" s="31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8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4"/>
      <c r="B6" s="36" t="s">
        <v>21</v>
      </c>
      <c r="C6" s="39" t="s">
        <v>23</v>
      </c>
      <c r="D6" s="41" t="s">
        <v>24</v>
      </c>
      <c r="E6" s="43" t="s">
        <v>25</v>
      </c>
      <c r="F6" s="43" t="s">
        <v>26</v>
      </c>
      <c r="G6" s="43" t="s">
        <v>27</v>
      </c>
      <c r="H6" s="43" t="s">
        <v>28</v>
      </c>
      <c r="I6" s="44" t="s">
        <v>29</v>
      </c>
      <c r="J6" s="44" t="s">
        <v>30</v>
      </c>
      <c r="K6" s="44" t="s">
        <v>31</v>
      </c>
      <c r="L6" s="44" t="s">
        <v>32</v>
      </c>
      <c r="M6" s="44" t="s">
        <v>33</v>
      </c>
      <c r="N6" s="44" t="s">
        <v>34</v>
      </c>
      <c r="O6" s="46" t="s">
        <v>35</v>
      </c>
      <c r="P6" s="48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5">
      <c r="A7" s="50" t="s">
        <v>37</v>
      </c>
      <c r="B7" s="51"/>
      <c r="C7" s="51"/>
      <c r="D7" s="53"/>
      <c r="E7" s="54"/>
      <c r="F7" s="54"/>
      <c r="G7" s="54"/>
      <c r="H7" s="54"/>
      <c r="I7" s="54"/>
      <c r="J7" s="54"/>
      <c r="K7" s="54"/>
      <c r="L7" s="54"/>
      <c r="M7" s="54"/>
      <c r="N7" s="54"/>
      <c r="O7" s="55"/>
      <c r="P7" s="56" t="s">
        <v>41</v>
      </c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60" t="s">
        <v>42</v>
      </c>
      <c r="B8" s="61"/>
      <c r="C8" s="61"/>
      <c r="D8" s="62"/>
      <c r="E8" s="63"/>
      <c r="F8" s="63"/>
      <c r="G8" s="67"/>
      <c r="H8" s="63"/>
      <c r="I8" s="63"/>
      <c r="J8" s="63"/>
      <c r="K8" s="63"/>
      <c r="L8" s="63"/>
      <c r="M8" s="63"/>
      <c r="N8" s="63"/>
      <c r="O8" s="68"/>
      <c r="P8" s="48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69" t="s">
        <v>55</v>
      </c>
      <c r="B9" s="71">
        <f>150*57</f>
        <v>8550</v>
      </c>
      <c r="C9" s="74">
        <f t="shared" ref="C9:C10" si="0">SUM(D9:O9)</f>
        <v>150.72999999999999</v>
      </c>
      <c r="D9" s="75">
        <v>150.72999999999999</v>
      </c>
      <c r="E9" s="71"/>
      <c r="F9" s="71"/>
      <c r="G9" s="71"/>
      <c r="H9" s="71"/>
      <c r="I9" s="71"/>
      <c r="J9" s="71"/>
      <c r="K9" s="71"/>
      <c r="L9" s="71"/>
      <c r="M9" s="71"/>
      <c r="N9" s="71"/>
      <c r="O9" s="77"/>
      <c r="P9" s="48">
        <v>57</v>
      </c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69" t="s">
        <v>79</v>
      </c>
      <c r="B10" s="71">
        <f>8*100</f>
        <v>800</v>
      </c>
      <c r="C10" s="74">
        <f t="shared" si="0"/>
        <v>0</v>
      </c>
      <c r="D10" s="75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7"/>
      <c r="P10" s="48">
        <v>8</v>
      </c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69"/>
      <c r="B11" s="79">
        <f t="shared" ref="B11:O11" si="1">SUM(B9:B10)</f>
        <v>9350</v>
      </c>
      <c r="C11" s="80">
        <f t="shared" si="1"/>
        <v>150.72999999999999</v>
      </c>
      <c r="D11" s="81">
        <f t="shared" si="1"/>
        <v>150.72999999999999</v>
      </c>
      <c r="E11" s="79">
        <f t="shared" si="1"/>
        <v>0</v>
      </c>
      <c r="F11" s="79">
        <f t="shared" si="1"/>
        <v>0</v>
      </c>
      <c r="G11" s="79">
        <f t="shared" si="1"/>
        <v>0</v>
      </c>
      <c r="H11" s="79">
        <f t="shared" si="1"/>
        <v>0</v>
      </c>
      <c r="I11" s="79">
        <f t="shared" si="1"/>
        <v>0</v>
      </c>
      <c r="J11" s="79">
        <f t="shared" si="1"/>
        <v>0</v>
      </c>
      <c r="K11" s="79">
        <f t="shared" si="1"/>
        <v>0</v>
      </c>
      <c r="L11" s="79">
        <f t="shared" si="1"/>
        <v>0</v>
      </c>
      <c r="M11" s="79">
        <f t="shared" si="1"/>
        <v>0</v>
      </c>
      <c r="N11" s="79">
        <f t="shared" si="1"/>
        <v>0</v>
      </c>
      <c r="O11" s="83">
        <f t="shared" si="1"/>
        <v>0</v>
      </c>
      <c r="P11" s="48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69"/>
      <c r="B12" s="85"/>
      <c r="C12" s="85"/>
      <c r="D12" s="87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90"/>
      <c r="P12" s="48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91" t="s">
        <v>86</v>
      </c>
      <c r="B13" s="92"/>
      <c r="C13" s="92"/>
      <c r="D13" s="94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6"/>
      <c r="P13" s="48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97" t="s">
        <v>89</v>
      </c>
      <c r="B14" s="99">
        <f>935*0</f>
        <v>0</v>
      </c>
      <c r="C14" s="74">
        <f t="shared" ref="C14:C17" si="2">SUM(D14:O14)</f>
        <v>0</v>
      </c>
      <c r="D14" s="100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101"/>
      <c r="P14" s="102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103" t="s">
        <v>97</v>
      </c>
      <c r="B15" s="99">
        <f>350*0</f>
        <v>0</v>
      </c>
      <c r="C15" s="74">
        <f t="shared" si="2"/>
        <v>0</v>
      </c>
      <c r="D15" s="100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101"/>
      <c r="P15" s="48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103" t="s">
        <v>98</v>
      </c>
      <c r="B16" s="99">
        <f>575*0</f>
        <v>0</v>
      </c>
      <c r="C16" s="74">
        <f t="shared" si="2"/>
        <v>0</v>
      </c>
      <c r="D16" s="100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101"/>
      <c r="P16" s="48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103" t="s">
        <v>99</v>
      </c>
      <c r="B17" s="99">
        <f>100*0</f>
        <v>0</v>
      </c>
      <c r="C17" s="74">
        <f t="shared" si="2"/>
        <v>0</v>
      </c>
      <c r="D17" s="100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101"/>
      <c r="P17" s="48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103"/>
      <c r="B18" s="105">
        <f t="shared" ref="B18:O18" si="3">SUM(B14:B17)</f>
        <v>0</v>
      </c>
      <c r="C18" s="106">
        <f t="shared" si="3"/>
        <v>0</v>
      </c>
      <c r="D18" s="107">
        <f t="shared" si="3"/>
        <v>0</v>
      </c>
      <c r="E18" s="105">
        <f t="shared" si="3"/>
        <v>0</v>
      </c>
      <c r="F18" s="105">
        <f t="shared" si="3"/>
        <v>0</v>
      </c>
      <c r="G18" s="105">
        <f t="shared" si="3"/>
        <v>0</v>
      </c>
      <c r="H18" s="105">
        <f t="shared" si="3"/>
        <v>0</v>
      </c>
      <c r="I18" s="105">
        <f t="shared" si="3"/>
        <v>0</v>
      </c>
      <c r="J18" s="105">
        <f t="shared" si="3"/>
        <v>0</v>
      </c>
      <c r="K18" s="105">
        <f t="shared" si="3"/>
        <v>0</v>
      </c>
      <c r="L18" s="105">
        <f t="shared" si="3"/>
        <v>0</v>
      </c>
      <c r="M18" s="105">
        <f t="shared" si="3"/>
        <v>0</v>
      </c>
      <c r="N18" s="105">
        <f t="shared" si="3"/>
        <v>0</v>
      </c>
      <c r="O18" s="111">
        <f t="shared" si="3"/>
        <v>0</v>
      </c>
      <c r="P18" s="48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69"/>
      <c r="B19" s="85"/>
      <c r="C19" s="85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90"/>
      <c r="P19" s="48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116" t="s">
        <v>101</v>
      </c>
      <c r="B20" s="79">
        <f>40*0</f>
        <v>0</v>
      </c>
      <c r="C20" s="80">
        <f>SUM(D20:O20)</f>
        <v>0</v>
      </c>
      <c r="D20" s="81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83"/>
      <c r="P20" s="48" t="s">
        <v>106</v>
      </c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118"/>
      <c r="B21" s="85"/>
      <c r="C21" s="85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90"/>
      <c r="P21" s="119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60" t="s">
        <v>109</v>
      </c>
      <c r="B22" s="121"/>
      <c r="C22" s="121"/>
      <c r="D22" s="123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5"/>
      <c r="P22" s="119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69" t="s">
        <v>112</v>
      </c>
      <c r="B23" s="127">
        <v>2000</v>
      </c>
      <c r="C23" s="74">
        <f t="shared" ref="C23:C25" si="4">SUM(D23:O23)</f>
        <v>0</v>
      </c>
      <c r="D23" s="129"/>
      <c r="E23" s="130"/>
      <c r="F23" s="130"/>
      <c r="G23" s="131"/>
      <c r="H23" s="67"/>
      <c r="I23" s="130"/>
      <c r="J23" s="130"/>
      <c r="K23" s="130"/>
      <c r="L23" s="130"/>
      <c r="M23" s="130"/>
      <c r="N23" s="130"/>
      <c r="O23" s="136"/>
      <c r="P23" s="137" t="s">
        <v>119</v>
      </c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69" t="s">
        <v>122</v>
      </c>
      <c r="B24" s="127">
        <v>8750</v>
      </c>
      <c r="C24" s="74">
        <f t="shared" si="4"/>
        <v>0</v>
      </c>
      <c r="D24" s="129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6"/>
      <c r="P24" s="137" t="s">
        <v>119</v>
      </c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8" t="s">
        <v>125</v>
      </c>
      <c r="B25" s="127">
        <v>9400</v>
      </c>
      <c r="C25" s="74">
        <f t="shared" si="4"/>
        <v>0</v>
      </c>
      <c r="D25" s="129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6"/>
      <c r="P25" s="137" t="s">
        <v>119</v>
      </c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8"/>
      <c r="B26" s="138">
        <f t="shared" ref="B26:O26" si="5">SUM(B23:B25)</f>
        <v>20150</v>
      </c>
      <c r="C26" s="139">
        <f t="shared" si="5"/>
        <v>0</v>
      </c>
      <c r="D26" s="141">
        <f t="shared" si="5"/>
        <v>0</v>
      </c>
      <c r="E26" s="138">
        <f t="shared" si="5"/>
        <v>0</v>
      </c>
      <c r="F26" s="138">
        <f t="shared" si="5"/>
        <v>0</v>
      </c>
      <c r="G26" s="138">
        <f t="shared" si="5"/>
        <v>0</v>
      </c>
      <c r="H26" s="138">
        <f t="shared" si="5"/>
        <v>0</v>
      </c>
      <c r="I26" s="138">
        <f t="shared" si="5"/>
        <v>0</v>
      </c>
      <c r="J26" s="138">
        <f t="shared" si="5"/>
        <v>0</v>
      </c>
      <c r="K26" s="138">
        <f t="shared" si="5"/>
        <v>0</v>
      </c>
      <c r="L26" s="138">
        <f t="shared" si="5"/>
        <v>0</v>
      </c>
      <c r="M26" s="138">
        <f t="shared" si="5"/>
        <v>0</v>
      </c>
      <c r="N26" s="138">
        <f t="shared" si="5"/>
        <v>0</v>
      </c>
      <c r="O26" s="142">
        <f t="shared" si="5"/>
        <v>0</v>
      </c>
      <c r="P26" s="119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8"/>
      <c r="B27" s="85"/>
      <c r="C27" s="85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90"/>
      <c r="P27" s="48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60" t="s">
        <v>141</v>
      </c>
      <c r="B28" s="145"/>
      <c r="C28" s="145"/>
      <c r="D28" s="146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9"/>
      <c r="P28" s="48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50" t="s">
        <v>159</v>
      </c>
      <c r="B29" s="151">
        <v>4846.1099999999997</v>
      </c>
      <c r="C29" s="74">
        <f t="shared" ref="C29:C31" si="6">SUM(D29:O29)</f>
        <v>0</v>
      </c>
      <c r="D29" s="153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5"/>
      <c r="P29" s="156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57" t="s">
        <v>161</v>
      </c>
      <c r="B30" s="151">
        <v>0</v>
      </c>
      <c r="C30" s="74">
        <f t="shared" si="6"/>
        <v>0</v>
      </c>
      <c r="D30" s="158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9"/>
      <c r="P30" s="160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157" t="s">
        <v>165</v>
      </c>
      <c r="B31" s="151">
        <v>2855.97</v>
      </c>
      <c r="C31" s="74">
        <f t="shared" si="6"/>
        <v>0</v>
      </c>
      <c r="D31" s="158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9"/>
      <c r="P31" s="156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69"/>
      <c r="B32" s="79">
        <f t="shared" ref="B32:O32" si="7">SUM(B29:B31)</f>
        <v>7702.08</v>
      </c>
      <c r="C32" s="80">
        <f t="shared" si="7"/>
        <v>0</v>
      </c>
      <c r="D32" s="81">
        <f t="shared" si="7"/>
        <v>0</v>
      </c>
      <c r="E32" s="79">
        <f t="shared" si="7"/>
        <v>0</v>
      </c>
      <c r="F32" s="79">
        <f t="shared" si="7"/>
        <v>0</v>
      </c>
      <c r="G32" s="79">
        <f t="shared" si="7"/>
        <v>0</v>
      </c>
      <c r="H32" s="79">
        <f t="shared" si="7"/>
        <v>0</v>
      </c>
      <c r="I32" s="79">
        <f t="shared" si="7"/>
        <v>0</v>
      </c>
      <c r="J32" s="79">
        <f t="shared" si="7"/>
        <v>0</v>
      </c>
      <c r="K32" s="79">
        <f t="shared" si="7"/>
        <v>0</v>
      </c>
      <c r="L32" s="79">
        <f t="shared" si="7"/>
        <v>0</v>
      </c>
      <c r="M32" s="79">
        <f t="shared" si="7"/>
        <v>0</v>
      </c>
      <c r="N32" s="79">
        <f t="shared" si="7"/>
        <v>0</v>
      </c>
      <c r="O32" s="83">
        <f t="shared" si="7"/>
        <v>0</v>
      </c>
      <c r="P32" s="48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164"/>
      <c r="B33" s="85"/>
      <c r="C33" s="85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90"/>
      <c r="P33" s="48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5">
      <c r="A34" s="166" t="s">
        <v>169</v>
      </c>
      <c r="B34" s="168">
        <f t="shared" ref="B34:O34" si="8">SUM(B32,B26,B20,B18,B11)</f>
        <v>37202.080000000002</v>
      </c>
      <c r="C34" s="170">
        <f t="shared" si="8"/>
        <v>150.72999999999999</v>
      </c>
      <c r="D34" s="172">
        <f t="shared" si="8"/>
        <v>150.72999999999999</v>
      </c>
      <c r="E34" s="168">
        <f t="shared" si="8"/>
        <v>0</v>
      </c>
      <c r="F34" s="168">
        <f t="shared" si="8"/>
        <v>0</v>
      </c>
      <c r="G34" s="168">
        <f t="shared" si="8"/>
        <v>0</v>
      </c>
      <c r="H34" s="168">
        <f t="shared" si="8"/>
        <v>0</v>
      </c>
      <c r="I34" s="168">
        <f t="shared" si="8"/>
        <v>0</v>
      </c>
      <c r="J34" s="168">
        <f t="shared" si="8"/>
        <v>0</v>
      </c>
      <c r="K34" s="168">
        <f t="shared" si="8"/>
        <v>0</v>
      </c>
      <c r="L34" s="168">
        <f t="shared" si="8"/>
        <v>0</v>
      </c>
      <c r="M34" s="168">
        <f t="shared" si="8"/>
        <v>0</v>
      </c>
      <c r="N34" s="168">
        <f t="shared" si="8"/>
        <v>0</v>
      </c>
      <c r="O34" s="175">
        <f t="shared" si="8"/>
        <v>0</v>
      </c>
      <c r="P34" s="48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8"/>
      <c r="B35" s="85"/>
      <c r="C35" s="85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90"/>
      <c r="P35" s="48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8"/>
      <c r="B36" s="85"/>
      <c r="C36" s="85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90"/>
      <c r="P36" s="48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118"/>
      <c r="B37" s="85"/>
      <c r="C37" s="85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90"/>
      <c r="P37" s="48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5">
      <c r="A38" s="179" t="s">
        <v>100</v>
      </c>
      <c r="B38" s="180"/>
      <c r="C38" s="180"/>
      <c r="D38" s="181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3"/>
      <c r="P38" s="48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5">
      <c r="A39" s="185"/>
      <c r="B39" s="85"/>
      <c r="C39" s="85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90"/>
      <c r="P39" s="48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87" t="s">
        <v>177</v>
      </c>
      <c r="B40" s="145"/>
      <c r="C40" s="145"/>
      <c r="D40" s="146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9"/>
      <c r="P40" s="48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69" t="s">
        <v>179</v>
      </c>
      <c r="B41" s="67">
        <v>300</v>
      </c>
      <c r="C41" s="74">
        <f t="shared" ref="C41:C47" si="9">SUM(D41:O41)</f>
        <v>0</v>
      </c>
      <c r="D41" s="190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191"/>
      <c r="P41" s="48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69" t="s">
        <v>112</v>
      </c>
      <c r="B42" s="67">
        <v>900</v>
      </c>
      <c r="C42" s="74">
        <f t="shared" si="9"/>
        <v>0</v>
      </c>
      <c r="D42" s="190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191"/>
      <c r="P42" s="48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8" t="s">
        <v>180</v>
      </c>
      <c r="B43" s="67">
        <v>700</v>
      </c>
      <c r="C43" s="74">
        <f t="shared" si="9"/>
        <v>0</v>
      </c>
      <c r="D43" s="190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191"/>
      <c r="P43" s="48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69" t="s">
        <v>181</v>
      </c>
      <c r="B44" s="67">
        <v>4505</v>
      </c>
      <c r="C44" s="74">
        <f t="shared" si="9"/>
        <v>0</v>
      </c>
      <c r="D44" s="190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191"/>
      <c r="P44" s="48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8" t="s">
        <v>182</v>
      </c>
      <c r="B45" s="67">
        <v>500</v>
      </c>
      <c r="C45" s="74">
        <f t="shared" si="9"/>
        <v>0</v>
      </c>
      <c r="D45" s="190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191"/>
      <c r="P45" s="48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8" t="s">
        <v>125</v>
      </c>
      <c r="B46" s="67">
        <v>3560</v>
      </c>
      <c r="C46" s="74">
        <f t="shared" si="9"/>
        <v>0</v>
      </c>
      <c r="D46" s="190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191"/>
      <c r="P46" s="48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8" t="s">
        <v>183</v>
      </c>
      <c r="B47" s="67">
        <v>2000</v>
      </c>
      <c r="C47" s="74">
        <f t="shared" si="9"/>
        <v>0</v>
      </c>
      <c r="D47" s="190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191"/>
      <c r="P47" s="19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118"/>
      <c r="B48" s="138">
        <f t="shared" ref="B48:O48" si="10">SUM(B41:B47)</f>
        <v>12465</v>
      </c>
      <c r="C48" s="139">
        <f t="shared" si="10"/>
        <v>0</v>
      </c>
      <c r="D48" s="141">
        <f t="shared" si="10"/>
        <v>0</v>
      </c>
      <c r="E48" s="138">
        <f t="shared" si="10"/>
        <v>0</v>
      </c>
      <c r="F48" s="138">
        <f t="shared" si="10"/>
        <v>0</v>
      </c>
      <c r="G48" s="138">
        <f t="shared" si="10"/>
        <v>0</v>
      </c>
      <c r="H48" s="138">
        <f t="shared" si="10"/>
        <v>0</v>
      </c>
      <c r="I48" s="138">
        <f t="shared" si="10"/>
        <v>0</v>
      </c>
      <c r="J48" s="138">
        <f t="shared" si="10"/>
        <v>0</v>
      </c>
      <c r="K48" s="138">
        <f t="shared" si="10"/>
        <v>0</v>
      </c>
      <c r="L48" s="138">
        <f t="shared" si="10"/>
        <v>0</v>
      </c>
      <c r="M48" s="138">
        <f t="shared" si="10"/>
        <v>0</v>
      </c>
      <c r="N48" s="138">
        <f t="shared" si="10"/>
        <v>0</v>
      </c>
      <c r="O48" s="142">
        <f t="shared" si="10"/>
        <v>0</v>
      </c>
      <c r="P48" s="194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118"/>
      <c r="B49" s="127"/>
      <c r="C49" s="127"/>
      <c r="D49" s="190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191"/>
      <c r="P49" s="194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187" t="s">
        <v>184</v>
      </c>
      <c r="B50" s="145"/>
      <c r="C50" s="145"/>
      <c r="D50" s="146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9"/>
      <c r="P50" s="48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8" t="s">
        <v>185</v>
      </c>
      <c r="B51" s="71">
        <v>0</v>
      </c>
      <c r="C51" s="74">
        <f t="shared" ref="C51:C54" si="11">SUM(D51:O51)</f>
        <v>0</v>
      </c>
      <c r="D51" s="75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7"/>
      <c r="P51" s="48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8" t="s">
        <v>186</v>
      </c>
      <c r="B52" s="71">
        <v>0</v>
      </c>
      <c r="C52" s="74">
        <f t="shared" si="11"/>
        <v>0</v>
      </c>
      <c r="D52" s="75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7"/>
      <c r="P52" s="48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69" t="s">
        <v>187</v>
      </c>
      <c r="B53" s="71">
        <v>0</v>
      </c>
      <c r="C53" s="74">
        <f t="shared" si="11"/>
        <v>0</v>
      </c>
      <c r="D53" s="75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7"/>
      <c r="P53" s="48" t="s">
        <v>188</v>
      </c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8" t="s">
        <v>189</v>
      </c>
      <c r="B54" s="67">
        <v>0</v>
      </c>
      <c r="C54" s="74">
        <f t="shared" si="11"/>
        <v>0</v>
      </c>
      <c r="D54" s="190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191"/>
      <c r="P54" s="48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8"/>
      <c r="B55" s="138">
        <f t="shared" ref="B55:O55" si="12">SUM(B51:B54)</f>
        <v>0</v>
      </c>
      <c r="C55" s="139">
        <f t="shared" si="12"/>
        <v>0</v>
      </c>
      <c r="D55" s="141">
        <f t="shared" si="12"/>
        <v>0</v>
      </c>
      <c r="E55" s="138">
        <f t="shared" si="12"/>
        <v>0</v>
      </c>
      <c r="F55" s="138">
        <f t="shared" si="12"/>
        <v>0</v>
      </c>
      <c r="G55" s="138">
        <f t="shared" si="12"/>
        <v>0</v>
      </c>
      <c r="H55" s="138">
        <f t="shared" si="12"/>
        <v>0</v>
      </c>
      <c r="I55" s="138">
        <f t="shared" si="12"/>
        <v>0</v>
      </c>
      <c r="J55" s="138">
        <f t="shared" si="12"/>
        <v>0</v>
      </c>
      <c r="K55" s="138">
        <f t="shared" si="12"/>
        <v>0</v>
      </c>
      <c r="L55" s="138">
        <f t="shared" si="12"/>
        <v>0</v>
      </c>
      <c r="M55" s="138">
        <f t="shared" si="12"/>
        <v>0</v>
      </c>
      <c r="N55" s="138">
        <f t="shared" si="12"/>
        <v>0</v>
      </c>
      <c r="O55" s="142">
        <f t="shared" si="12"/>
        <v>0</v>
      </c>
      <c r="P55" s="48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118" t="s">
        <v>190</v>
      </c>
      <c r="B56" s="85"/>
      <c r="C56" s="85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90"/>
      <c r="P56" s="48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187" t="s">
        <v>191</v>
      </c>
      <c r="B57" s="145"/>
      <c r="C57" s="145"/>
      <c r="D57" s="146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9"/>
      <c r="P57" s="48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195" t="s">
        <v>192</v>
      </c>
      <c r="B58" s="71">
        <v>875</v>
      </c>
      <c r="C58" s="74">
        <f t="shared" ref="C58:C70" si="13">SUM(D58:O58)</f>
        <v>0</v>
      </c>
      <c r="D58" s="75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7"/>
      <c r="P58" s="48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195" t="s">
        <v>193</v>
      </c>
      <c r="B59" s="71">
        <v>100</v>
      </c>
      <c r="C59" s="74">
        <f t="shared" si="13"/>
        <v>0</v>
      </c>
      <c r="D59" s="75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7"/>
      <c r="P59" s="48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95" t="s">
        <v>194</v>
      </c>
      <c r="B60" s="71">
        <v>100</v>
      </c>
      <c r="C60" s="74">
        <f t="shared" si="13"/>
        <v>0</v>
      </c>
      <c r="D60" s="75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7"/>
      <c r="P60" s="48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95" t="s">
        <v>195</v>
      </c>
      <c r="B61" s="74">
        <v>0</v>
      </c>
      <c r="C61" s="74">
        <f t="shared" si="13"/>
        <v>0</v>
      </c>
      <c r="D61" s="75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7"/>
      <c r="P61" s="48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95" t="s">
        <v>196</v>
      </c>
      <c r="B62" s="74">
        <v>500</v>
      </c>
      <c r="C62" s="74">
        <f t="shared" si="13"/>
        <v>0</v>
      </c>
      <c r="D62" s="75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7"/>
      <c r="P62" s="48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195" t="s">
        <v>197</v>
      </c>
      <c r="B63" s="74">
        <v>1400</v>
      </c>
      <c r="C63" s="74">
        <f t="shared" si="13"/>
        <v>0</v>
      </c>
      <c r="D63" s="75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7"/>
      <c r="P63" s="48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196" t="s">
        <v>198</v>
      </c>
      <c r="B64" s="151">
        <v>150</v>
      </c>
      <c r="C64" s="74">
        <f t="shared" si="13"/>
        <v>0</v>
      </c>
      <c r="D64" s="75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7"/>
      <c r="P64" s="156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196" t="s">
        <v>199</v>
      </c>
      <c r="B65" s="151">
        <v>0</v>
      </c>
      <c r="C65" s="74">
        <f t="shared" si="13"/>
        <v>0</v>
      </c>
      <c r="D65" s="75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7"/>
      <c r="P65" s="156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95" t="s">
        <v>200</v>
      </c>
      <c r="B66" s="74">
        <v>300</v>
      </c>
      <c r="C66" s="74">
        <f t="shared" si="13"/>
        <v>0</v>
      </c>
      <c r="D66" s="75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7"/>
      <c r="P66" s="48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97" t="s">
        <v>201</v>
      </c>
      <c r="B67" s="74">
        <v>0</v>
      </c>
      <c r="C67" s="74">
        <f t="shared" si="13"/>
        <v>0</v>
      </c>
      <c r="D67" s="75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7"/>
      <c r="P67" s="198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95" t="s">
        <v>202</v>
      </c>
      <c r="B68" s="74">
        <v>0</v>
      </c>
      <c r="C68" s="74">
        <f t="shared" si="13"/>
        <v>0</v>
      </c>
      <c r="D68" s="75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7"/>
      <c r="P68" s="48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97" t="s">
        <v>203</v>
      </c>
      <c r="B69" s="74">
        <v>0</v>
      </c>
      <c r="C69" s="74">
        <f t="shared" si="13"/>
        <v>0</v>
      </c>
      <c r="D69" s="75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7"/>
      <c r="P69" s="48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95" t="s">
        <v>204</v>
      </c>
      <c r="B70" s="74">
        <v>0</v>
      </c>
      <c r="C70" s="74">
        <f t="shared" si="13"/>
        <v>0</v>
      </c>
      <c r="D70" s="75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7"/>
      <c r="P70" s="48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8"/>
      <c r="B71" s="138">
        <f t="shared" ref="B71:O71" si="14">SUM(B58:B70)</f>
        <v>3425</v>
      </c>
      <c r="C71" s="139">
        <f t="shared" si="14"/>
        <v>0</v>
      </c>
      <c r="D71" s="141">
        <f t="shared" si="14"/>
        <v>0</v>
      </c>
      <c r="E71" s="138">
        <f t="shared" si="14"/>
        <v>0</v>
      </c>
      <c r="F71" s="138">
        <f t="shared" si="14"/>
        <v>0</v>
      </c>
      <c r="G71" s="138">
        <f t="shared" si="14"/>
        <v>0</v>
      </c>
      <c r="H71" s="138">
        <f t="shared" si="14"/>
        <v>0</v>
      </c>
      <c r="I71" s="138">
        <f t="shared" si="14"/>
        <v>0</v>
      </c>
      <c r="J71" s="138">
        <f t="shared" si="14"/>
        <v>0</v>
      </c>
      <c r="K71" s="138">
        <f t="shared" si="14"/>
        <v>0</v>
      </c>
      <c r="L71" s="138">
        <f t="shared" si="14"/>
        <v>0</v>
      </c>
      <c r="M71" s="138">
        <f t="shared" si="14"/>
        <v>0</v>
      </c>
      <c r="N71" s="138">
        <f t="shared" si="14"/>
        <v>0</v>
      </c>
      <c r="O71" s="142">
        <f t="shared" si="14"/>
        <v>0</v>
      </c>
      <c r="P71" s="48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8"/>
      <c r="B72" s="85"/>
      <c r="C72" s="85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90"/>
      <c r="P72" s="48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187" t="s">
        <v>205</v>
      </c>
      <c r="B73" s="145"/>
      <c r="C73" s="145"/>
      <c r="D73" s="146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9"/>
      <c r="P73" s="48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118" t="s">
        <v>206</v>
      </c>
      <c r="B74" s="71">
        <v>0</v>
      </c>
      <c r="C74" s="74">
        <f t="shared" ref="C74:C77" si="15">SUM(D74:O74)</f>
        <v>0</v>
      </c>
      <c r="D74" s="75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7"/>
      <c r="P74" s="48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118" t="s">
        <v>207</v>
      </c>
      <c r="B75" s="74">
        <v>1000</v>
      </c>
      <c r="C75" s="74">
        <f t="shared" si="15"/>
        <v>0</v>
      </c>
      <c r="D75" s="75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7"/>
      <c r="P75" s="48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118" t="s">
        <v>208</v>
      </c>
      <c r="B76" s="74">
        <v>1500</v>
      </c>
      <c r="C76" s="74">
        <f t="shared" si="15"/>
        <v>0</v>
      </c>
      <c r="D76" s="75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7"/>
      <c r="P76" s="48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8" t="s">
        <v>209</v>
      </c>
      <c r="B77" s="74">
        <v>1000</v>
      </c>
      <c r="C77" s="74">
        <f t="shared" si="15"/>
        <v>0</v>
      </c>
      <c r="D77" s="75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7"/>
      <c r="P77" s="48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8"/>
      <c r="B78" s="138">
        <f t="shared" ref="B78:O78" si="16">SUM(B74:B77)</f>
        <v>3500</v>
      </c>
      <c r="C78" s="139">
        <f t="shared" si="16"/>
        <v>0</v>
      </c>
      <c r="D78" s="141">
        <f t="shared" si="16"/>
        <v>0</v>
      </c>
      <c r="E78" s="138">
        <f t="shared" si="16"/>
        <v>0</v>
      </c>
      <c r="F78" s="138">
        <f t="shared" si="16"/>
        <v>0</v>
      </c>
      <c r="G78" s="138">
        <f t="shared" si="16"/>
        <v>0</v>
      </c>
      <c r="H78" s="138">
        <f t="shared" si="16"/>
        <v>0</v>
      </c>
      <c r="I78" s="138">
        <f t="shared" si="16"/>
        <v>0</v>
      </c>
      <c r="J78" s="138">
        <f t="shared" si="16"/>
        <v>0</v>
      </c>
      <c r="K78" s="138">
        <f t="shared" si="16"/>
        <v>0</v>
      </c>
      <c r="L78" s="138">
        <f t="shared" si="16"/>
        <v>0</v>
      </c>
      <c r="M78" s="138">
        <f t="shared" si="16"/>
        <v>0</v>
      </c>
      <c r="N78" s="138">
        <f t="shared" si="16"/>
        <v>0</v>
      </c>
      <c r="O78" s="142">
        <f t="shared" si="16"/>
        <v>0</v>
      </c>
      <c r="P78" s="48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8"/>
      <c r="B79" s="85"/>
      <c r="C79" s="85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90"/>
      <c r="P79" s="48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87" t="s">
        <v>210</v>
      </c>
      <c r="B80" s="145"/>
      <c r="C80" s="145"/>
      <c r="D80" s="146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9"/>
      <c r="P80" s="48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8" t="s">
        <v>211</v>
      </c>
      <c r="B81" s="71">
        <v>0</v>
      </c>
      <c r="C81" s="74">
        <f>SUM(D81:O81)</f>
        <v>0</v>
      </c>
      <c r="D81" s="190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191"/>
      <c r="P81" s="48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8" t="s">
        <v>212</v>
      </c>
      <c r="B82" s="199"/>
      <c r="C82" s="200"/>
      <c r="D82" s="75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7"/>
      <c r="P82" s="48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118" t="s">
        <v>213</v>
      </c>
      <c r="B83" s="71">
        <v>1500</v>
      </c>
      <c r="C83" s="74">
        <f t="shared" ref="C83:C84" si="17">SUM(D83:O83)</f>
        <v>0</v>
      </c>
      <c r="D83" s="75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7"/>
      <c r="P83" s="201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118" t="s">
        <v>214</v>
      </c>
      <c r="B84" s="71">
        <v>200</v>
      </c>
      <c r="C84" s="74">
        <f t="shared" si="17"/>
        <v>0</v>
      </c>
      <c r="D84" s="75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7"/>
      <c r="P84" s="201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118" t="s">
        <v>215</v>
      </c>
      <c r="B85" s="74">
        <f t="shared" ref="B85:C85" si="18">SUM(C85:N85)</f>
        <v>0</v>
      </c>
      <c r="C85" s="74">
        <f t="shared" si="18"/>
        <v>0</v>
      </c>
      <c r="D85" s="75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7"/>
      <c r="P85" s="201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8" t="s">
        <v>216</v>
      </c>
      <c r="B86" s="71">
        <v>200</v>
      </c>
      <c r="C86" s="74">
        <f t="shared" ref="C86:C87" si="19">SUM(D86:O86)</f>
        <v>0</v>
      </c>
      <c r="D86" s="75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7"/>
      <c r="P86" s="201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118" t="s">
        <v>217</v>
      </c>
      <c r="B87" s="71">
        <v>200</v>
      </c>
      <c r="C87" s="74">
        <f t="shared" si="19"/>
        <v>0</v>
      </c>
      <c r="D87" s="75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7"/>
      <c r="P87" s="48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118"/>
      <c r="B88" s="138">
        <f t="shared" ref="B88:O88" si="20">SUM(B81:B87)</f>
        <v>2100</v>
      </c>
      <c r="C88" s="139">
        <f t="shared" si="20"/>
        <v>0</v>
      </c>
      <c r="D88" s="141">
        <f t="shared" si="20"/>
        <v>0</v>
      </c>
      <c r="E88" s="138">
        <f t="shared" si="20"/>
        <v>0</v>
      </c>
      <c r="F88" s="138">
        <f t="shared" si="20"/>
        <v>0</v>
      </c>
      <c r="G88" s="138">
        <f t="shared" si="20"/>
        <v>0</v>
      </c>
      <c r="H88" s="138">
        <f t="shared" si="20"/>
        <v>0</v>
      </c>
      <c r="I88" s="138">
        <f t="shared" si="20"/>
        <v>0</v>
      </c>
      <c r="J88" s="138">
        <f t="shared" si="20"/>
        <v>0</v>
      </c>
      <c r="K88" s="138">
        <f t="shared" si="20"/>
        <v>0</v>
      </c>
      <c r="L88" s="138">
        <f t="shared" si="20"/>
        <v>0</v>
      </c>
      <c r="M88" s="138">
        <f t="shared" si="20"/>
        <v>0</v>
      </c>
      <c r="N88" s="138">
        <f t="shared" si="20"/>
        <v>0</v>
      </c>
      <c r="O88" s="142">
        <f t="shared" si="20"/>
        <v>0</v>
      </c>
      <c r="P88" s="48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118"/>
      <c r="B89" s="202"/>
      <c r="C89" s="202"/>
      <c r="D89" s="203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5"/>
      <c r="P89" s="48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187" t="s">
        <v>218</v>
      </c>
      <c r="B90" s="145"/>
      <c r="C90" s="145"/>
      <c r="D90" s="146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9"/>
      <c r="P90" s="48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8" t="s">
        <v>219</v>
      </c>
      <c r="B91" s="71">
        <v>0</v>
      </c>
      <c r="C91" s="74">
        <f t="shared" ref="C91:C94" si="21">SUM(D91:O91)</f>
        <v>0</v>
      </c>
      <c r="D91" s="75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7"/>
      <c r="P91" s="201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8" t="s">
        <v>220</v>
      </c>
      <c r="B92" s="71">
        <v>150</v>
      </c>
      <c r="C92" s="74">
        <f t="shared" si="21"/>
        <v>0</v>
      </c>
      <c r="D92" s="75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7"/>
      <c r="P92" s="48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118" t="s">
        <v>221</v>
      </c>
      <c r="B93" s="71">
        <v>100</v>
      </c>
      <c r="C93" s="74">
        <f t="shared" si="21"/>
        <v>0</v>
      </c>
      <c r="D93" s="75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7"/>
      <c r="P93" s="48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118" t="s">
        <v>222</v>
      </c>
      <c r="B94" s="71">
        <v>200</v>
      </c>
      <c r="C94" s="74">
        <f t="shared" si="21"/>
        <v>0</v>
      </c>
      <c r="D94" s="75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7"/>
      <c r="P94" s="198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118"/>
      <c r="B95" s="138">
        <f t="shared" ref="B95:O95" si="22">SUM(B91:B94)</f>
        <v>450</v>
      </c>
      <c r="C95" s="138">
        <f t="shared" si="22"/>
        <v>0</v>
      </c>
      <c r="D95" s="138">
        <f t="shared" si="22"/>
        <v>0</v>
      </c>
      <c r="E95" s="138">
        <f t="shared" si="22"/>
        <v>0</v>
      </c>
      <c r="F95" s="138">
        <f t="shared" si="22"/>
        <v>0</v>
      </c>
      <c r="G95" s="138">
        <f t="shared" si="22"/>
        <v>0</v>
      </c>
      <c r="H95" s="138">
        <f t="shared" si="22"/>
        <v>0</v>
      </c>
      <c r="I95" s="138">
        <f t="shared" si="22"/>
        <v>0</v>
      </c>
      <c r="J95" s="138">
        <f t="shared" si="22"/>
        <v>0</v>
      </c>
      <c r="K95" s="138">
        <f t="shared" si="22"/>
        <v>0</v>
      </c>
      <c r="L95" s="138">
        <f t="shared" si="22"/>
        <v>0</v>
      </c>
      <c r="M95" s="138">
        <f t="shared" si="22"/>
        <v>0</v>
      </c>
      <c r="N95" s="138">
        <f t="shared" si="22"/>
        <v>0</v>
      </c>
      <c r="O95" s="138">
        <f t="shared" si="22"/>
        <v>0</v>
      </c>
      <c r="P95" s="48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8"/>
      <c r="B96" s="202"/>
      <c r="C96" s="202"/>
      <c r="D96" s="203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5"/>
      <c r="P96" s="48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87" t="s">
        <v>223</v>
      </c>
      <c r="B97" s="145"/>
      <c r="C97" s="145"/>
      <c r="D97" s="146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9"/>
      <c r="P97" s="48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8" t="s">
        <v>224</v>
      </c>
      <c r="B98" s="71">
        <v>100</v>
      </c>
      <c r="C98" s="74">
        <f t="shared" ref="C98:C105" si="23">SUM(D98:O98)</f>
        <v>0</v>
      </c>
      <c r="D98" s="75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7"/>
      <c r="P98" s="48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118" t="s">
        <v>225</v>
      </c>
      <c r="B99" s="71">
        <v>140</v>
      </c>
      <c r="C99" s="74">
        <f t="shared" si="23"/>
        <v>0</v>
      </c>
      <c r="D99" s="75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7"/>
      <c r="P99" s="48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118" t="s">
        <v>226</v>
      </c>
      <c r="B100" s="71">
        <v>100</v>
      </c>
      <c r="C100" s="74">
        <f t="shared" si="23"/>
        <v>0</v>
      </c>
      <c r="D100" s="75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7"/>
      <c r="P100" s="198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118" t="s">
        <v>227</v>
      </c>
      <c r="B101" s="71">
        <v>1000</v>
      </c>
      <c r="C101" s="74">
        <f t="shared" si="23"/>
        <v>0</v>
      </c>
      <c r="D101" s="75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7"/>
      <c r="P101" s="48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118" t="s">
        <v>228</v>
      </c>
      <c r="B102" s="71">
        <v>5</v>
      </c>
      <c r="C102" s="74">
        <f t="shared" si="23"/>
        <v>0</v>
      </c>
      <c r="D102" s="75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7"/>
      <c r="P102" s="48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118" t="s">
        <v>229</v>
      </c>
      <c r="B103" s="71">
        <v>1000</v>
      </c>
      <c r="C103" s="74">
        <f t="shared" si="23"/>
        <v>0</v>
      </c>
      <c r="D103" s="75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7"/>
      <c r="P103" s="48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8" t="s">
        <v>230</v>
      </c>
      <c r="B104" s="71">
        <v>300</v>
      </c>
      <c r="C104" s="74">
        <f t="shared" si="23"/>
        <v>0</v>
      </c>
      <c r="D104" s="75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7"/>
      <c r="P104" s="48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8" t="s">
        <v>231</v>
      </c>
      <c r="B105" s="71">
        <v>150</v>
      </c>
      <c r="C105" s="74">
        <f t="shared" si="23"/>
        <v>0</v>
      </c>
      <c r="D105" s="75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7"/>
      <c r="P105" s="48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8"/>
      <c r="B106" s="138">
        <f t="shared" ref="B106:O106" si="24">SUM(B98:B105)</f>
        <v>2795</v>
      </c>
      <c r="C106" s="139">
        <f t="shared" si="24"/>
        <v>0</v>
      </c>
      <c r="D106" s="141">
        <f t="shared" si="24"/>
        <v>0</v>
      </c>
      <c r="E106" s="138">
        <f t="shared" si="24"/>
        <v>0</v>
      </c>
      <c r="F106" s="138">
        <f t="shared" si="24"/>
        <v>0</v>
      </c>
      <c r="G106" s="138">
        <f t="shared" si="24"/>
        <v>0</v>
      </c>
      <c r="H106" s="138">
        <f t="shared" si="24"/>
        <v>0</v>
      </c>
      <c r="I106" s="138">
        <f t="shared" si="24"/>
        <v>0</v>
      </c>
      <c r="J106" s="138">
        <f t="shared" si="24"/>
        <v>0</v>
      </c>
      <c r="K106" s="138">
        <f t="shared" si="24"/>
        <v>0</v>
      </c>
      <c r="L106" s="138">
        <f t="shared" si="24"/>
        <v>0</v>
      </c>
      <c r="M106" s="138">
        <f t="shared" si="24"/>
        <v>0</v>
      </c>
      <c r="N106" s="138">
        <f t="shared" si="24"/>
        <v>0</v>
      </c>
      <c r="O106" s="142">
        <f t="shared" si="24"/>
        <v>0</v>
      </c>
      <c r="P106" s="48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8"/>
      <c r="B107" s="85"/>
      <c r="C107" s="85"/>
      <c r="D107" s="87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90"/>
      <c r="P107" s="48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87" t="s">
        <v>232</v>
      </c>
      <c r="B108" s="145"/>
      <c r="C108" s="145"/>
      <c r="D108" s="146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9"/>
      <c r="P108" s="48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4" t="s">
        <v>233</v>
      </c>
      <c r="B109" s="206">
        <v>400</v>
      </c>
      <c r="C109" s="74">
        <f t="shared" ref="C109:C114" si="25">SUM(D109:O109)</f>
        <v>0</v>
      </c>
      <c r="D109" s="158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9"/>
      <c r="P109" s="156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4" t="s">
        <v>234</v>
      </c>
      <c r="B110" s="151">
        <v>300</v>
      </c>
      <c r="C110" s="74">
        <f t="shared" si="25"/>
        <v>0</v>
      </c>
      <c r="D110" s="158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9"/>
      <c r="P110" s="160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4" t="s">
        <v>235</v>
      </c>
      <c r="B111" s="151">
        <v>200</v>
      </c>
      <c r="C111" s="74">
        <f t="shared" si="25"/>
        <v>0</v>
      </c>
      <c r="D111" s="158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9"/>
      <c r="P111" s="207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4" t="s">
        <v>236</v>
      </c>
      <c r="B112" s="151">
        <v>100</v>
      </c>
      <c r="C112" s="74">
        <f t="shared" si="25"/>
        <v>0</v>
      </c>
      <c r="D112" s="158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9"/>
      <c r="P112" s="207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4" t="s">
        <v>237</v>
      </c>
      <c r="B113" s="151">
        <v>2855.97</v>
      </c>
      <c r="C113" s="74">
        <f t="shared" si="25"/>
        <v>0</v>
      </c>
      <c r="D113" s="158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9"/>
      <c r="P113" s="207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208" t="s">
        <v>238</v>
      </c>
      <c r="B114" s="151">
        <v>8611.11</v>
      </c>
      <c r="C114" s="74">
        <f t="shared" si="25"/>
        <v>0</v>
      </c>
      <c r="D114" s="158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9"/>
      <c r="P114" s="207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118"/>
      <c r="B115" s="138">
        <f t="shared" ref="B115:O115" si="26">SUM(B109:B114)</f>
        <v>12467.08</v>
      </c>
      <c r="C115" s="139">
        <f t="shared" si="26"/>
        <v>0</v>
      </c>
      <c r="D115" s="141">
        <f t="shared" si="26"/>
        <v>0</v>
      </c>
      <c r="E115" s="138">
        <f t="shared" si="26"/>
        <v>0</v>
      </c>
      <c r="F115" s="138">
        <f t="shared" si="26"/>
        <v>0</v>
      </c>
      <c r="G115" s="138">
        <f t="shared" si="26"/>
        <v>0</v>
      </c>
      <c r="H115" s="138">
        <f t="shared" si="26"/>
        <v>0</v>
      </c>
      <c r="I115" s="138">
        <f t="shared" si="26"/>
        <v>0</v>
      </c>
      <c r="J115" s="138">
        <f t="shared" si="26"/>
        <v>0</v>
      </c>
      <c r="K115" s="138">
        <f t="shared" si="26"/>
        <v>0</v>
      </c>
      <c r="L115" s="138">
        <f t="shared" si="26"/>
        <v>0</v>
      </c>
      <c r="M115" s="138">
        <f t="shared" si="26"/>
        <v>0</v>
      </c>
      <c r="N115" s="138">
        <f t="shared" si="26"/>
        <v>0</v>
      </c>
      <c r="O115" s="142">
        <f t="shared" si="26"/>
        <v>0</v>
      </c>
      <c r="P115" s="209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118"/>
      <c r="B116" s="85"/>
      <c r="C116" s="85"/>
      <c r="D116" s="87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90"/>
      <c r="P116" s="48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166" t="s">
        <v>239</v>
      </c>
      <c r="B117" s="170">
        <f t="shared" ref="B117:O117" si="27">SUM(B115,B106,B95,B88,B78,B71,B55,B48)</f>
        <v>37202.080000000002</v>
      </c>
      <c r="C117" s="170">
        <f t="shared" si="27"/>
        <v>0</v>
      </c>
      <c r="D117" s="172">
        <f t="shared" si="27"/>
        <v>0</v>
      </c>
      <c r="E117" s="168">
        <f t="shared" si="27"/>
        <v>0</v>
      </c>
      <c r="F117" s="168">
        <f t="shared" si="27"/>
        <v>0</v>
      </c>
      <c r="G117" s="168">
        <f t="shared" si="27"/>
        <v>0</v>
      </c>
      <c r="H117" s="168">
        <f t="shared" si="27"/>
        <v>0</v>
      </c>
      <c r="I117" s="168">
        <f t="shared" si="27"/>
        <v>0</v>
      </c>
      <c r="J117" s="168">
        <f t="shared" si="27"/>
        <v>0</v>
      </c>
      <c r="K117" s="168">
        <f t="shared" si="27"/>
        <v>0</v>
      </c>
      <c r="L117" s="168">
        <f t="shared" si="27"/>
        <v>0</v>
      </c>
      <c r="M117" s="168">
        <f t="shared" si="27"/>
        <v>0</v>
      </c>
      <c r="N117" s="168">
        <f t="shared" si="27"/>
        <v>0</v>
      </c>
      <c r="O117" s="175">
        <f t="shared" si="27"/>
        <v>0</v>
      </c>
      <c r="P117" s="48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118"/>
      <c r="B118" s="85"/>
      <c r="C118" s="85"/>
      <c r="D118" s="87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90"/>
      <c r="P118" s="48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118"/>
      <c r="B119" s="85"/>
      <c r="C119" s="85"/>
      <c r="D119" s="87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90"/>
      <c r="P119" s="48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210" t="s">
        <v>240</v>
      </c>
      <c r="B120" s="85"/>
      <c r="C120" s="85"/>
      <c r="D120" s="87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90"/>
      <c r="P120" s="48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54" t="s">
        <v>241</v>
      </c>
      <c r="B121" s="204">
        <f t="shared" ref="B121:O121" si="28">B34</f>
        <v>37202.080000000002</v>
      </c>
      <c r="C121" s="202">
        <f t="shared" si="28"/>
        <v>150.72999999999999</v>
      </c>
      <c r="D121" s="203">
        <f t="shared" si="28"/>
        <v>150.72999999999999</v>
      </c>
      <c r="E121" s="204">
        <f t="shared" si="28"/>
        <v>0</v>
      </c>
      <c r="F121" s="204">
        <f t="shared" si="28"/>
        <v>0</v>
      </c>
      <c r="G121" s="204">
        <f t="shared" si="28"/>
        <v>0</v>
      </c>
      <c r="H121" s="204">
        <f t="shared" si="28"/>
        <v>0</v>
      </c>
      <c r="I121" s="204">
        <f t="shared" si="28"/>
        <v>0</v>
      </c>
      <c r="J121" s="204">
        <f t="shared" si="28"/>
        <v>0</v>
      </c>
      <c r="K121" s="204">
        <f t="shared" si="28"/>
        <v>0</v>
      </c>
      <c r="L121" s="204">
        <f t="shared" si="28"/>
        <v>0</v>
      </c>
      <c r="M121" s="204">
        <f t="shared" si="28"/>
        <v>0</v>
      </c>
      <c r="N121" s="204">
        <f t="shared" si="28"/>
        <v>0</v>
      </c>
      <c r="O121" s="205">
        <f t="shared" si="28"/>
        <v>0</v>
      </c>
      <c r="P121" s="48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4" t="s">
        <v>242</v>
      </c>
      <c r="B122" s="204">
        <f t="shared" ref="B122:O122" si="29">B117</f>
        <v>37202.080000000002</v>
      </c>
      <c r="C122" s="202">
        <f t="shared" si="29"/>
        <v>0</v>
      </c>
      <c r="D122" s="203">
        <f t="shared" si="29"/>
        <v>0</v>
      </c>
      <c r="E122" s="204">
        <f t="shared" si="29"/>
        <v>0</v>
      </c>
      <c r="F122" s="204">
        <f t="shared" si="29"/>
        <v>0</v>
      </c>
      <c r="G122" s="204">
        <f t="shared" si="29"/>
        <v>0</v>
      </c>
      <c r="H122" s="204">
        <f t="shared" si="29"/>
        <v>0</v>
      </c>
      <c r="I122" s="204">
        <f t="shared" si="29"/>
        <v>0</v>
      </c>
      <c r="J122" s="204">
        <f t="shared" si="29"/>
        <v>0</v>
      </c>
      <c r="K122" s="204">
        <f t="shared" si="29"/>
        <v>0</v>
      </c>
      <c r="L122" s="204">
        <f t="shared" si="29"/>
        <v>0</v>
      </c>
      <c r="M122" s="204">
        <f t="shared" si="29"/>
        <v>0</v>
      </c>
      <c r="N122" s="204">
        <f t="shared" si="29"/>
        <v>0</v>
      </c>
      <c r="O122" s="205">
        <f t="shared" si="29"/>
        <v>0</v>
      </c>
      <c r="P122" s="48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211" t="s">
        <v>243</v>
      </c>
      <c r="B123" s="212">
        <f t="shared" ref="B123:O123" si="30">B121-B122</f>
        <v>0</v>
      </c>
      <c r="C123" s="213">
        <f t="shared" si="30"/>
        <v>150.72999999999999</v>
      </c>
      <c r="D123" s="214">
        <f t="shared" si="30"/>
        <v>150.72999999999999</v>
      </c>
      <c r="E123" s="215">
        <f t="shared" si="30"/>
        <v>0</v>
      </c>
      <c r="F123" s="215">
        <f t="shared" si="30"/>
        <v>0</v>
      </c>
      <c r="G123" s="215">
        <f t="shared" si="30"/>
        <v>0</v>
      </c>
      <c r="H123" s="215">
        <f t="shared" si="30"/>
        <v>0</v>
      </c>
      <c r="I123" s="215">
        <f t="shared" si="30"/>
        <v>0</v>
      </c>
      <c r="J123" s="215">
        <f t="shared" si="30"/>
        <v>0</v>
      </c>
      <c r="K123" s="215">
        <f t="shared" si="30"/>
        <v>0</v>
      </c>
      <c r="L123" s="215">
        <f t="shared" si="30"/>
        <v>0</v>
      </c>
      <c r="M123" s="215">
        <f t="shared" si="30"/>
        <v>0</v>
      </c>
      <c r="N123" s="215">
        <f t="shared" si="30"/>
        <v>0</v>
      </c>
      <c r="O123" s="216">
        <f t="shared" si="30"/>
        <v>0</v>
      </c>
      <c r="P123" s="48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8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219" t="s">
        <v>244</v>
      </c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8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 t="s">
        <v>245</v>
      </c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8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8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8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220" t="s">
        <v>246</v>
      </c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8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 t="s">
        <v>247</v>
      </c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8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 t="s">
        <v>248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8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8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8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8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8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8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8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8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8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8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8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8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8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8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8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8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8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8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8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8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8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8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8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8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8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8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8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8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8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8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8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8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8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8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8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8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8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8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8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8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8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8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8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8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8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8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8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8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8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8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8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8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8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8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8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8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8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8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8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8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8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8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8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8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8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8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8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8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8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8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8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8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8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8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8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8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8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8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8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8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8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8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8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8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8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221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18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221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18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221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18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221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18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221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18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221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18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221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18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221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18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221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18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221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18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221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18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221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18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221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18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221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18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221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18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221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18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221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18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221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18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221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18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221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18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221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18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221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18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221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18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221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18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221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18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221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18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221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18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221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18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221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18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221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18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221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18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221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18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221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18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221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18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221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18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221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18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221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18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221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18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221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18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221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18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221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18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221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18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221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18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221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18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221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18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221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18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221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18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221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18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221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18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221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18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221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18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221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18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221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18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221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18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221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18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221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18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221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18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221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18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221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18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221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18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221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18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221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18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221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18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221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18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221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18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221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18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221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18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221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18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221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18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221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18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221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18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221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18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221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18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221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18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221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18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221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18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221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18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221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18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221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18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221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18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221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18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221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18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221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18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221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18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221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18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221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18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221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18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221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18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221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18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221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18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221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18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221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18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221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18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221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18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221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18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221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18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221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18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221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18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221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18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221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18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221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18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221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18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221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18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221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18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221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18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221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18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221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18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221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18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221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18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221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18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221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18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221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18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221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18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221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18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221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18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221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18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221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18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221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18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221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18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221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18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221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18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221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18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221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18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221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18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221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18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221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18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221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18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221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18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221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18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221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18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221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18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221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18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221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18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221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18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221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18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221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18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221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18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221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18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221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18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221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18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221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18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221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18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221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18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221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18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221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18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221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18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221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18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221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18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221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18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221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18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221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18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221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18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221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18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221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18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221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18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221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18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221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18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221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18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221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18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221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18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221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18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221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18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221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18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221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18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221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18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221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18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221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18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221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18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221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18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221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18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221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18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221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18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221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18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221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18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221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18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221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18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221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18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221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18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221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18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221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18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221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18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221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18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221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18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221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18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221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18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221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18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221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18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221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18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221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18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221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18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221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18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221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18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221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18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221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18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221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18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221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18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221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18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221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18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221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18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221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18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221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18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221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18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221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18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221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18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221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18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221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18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221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18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221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18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221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18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221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18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221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18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221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18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221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18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221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18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221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18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221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18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221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18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221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18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221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18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221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18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221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18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221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18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221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18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221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18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221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18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221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18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221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18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221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18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221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18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221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18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221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18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221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18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221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18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221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18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221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18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221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18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221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18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221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18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221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18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221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18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221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18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221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18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221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18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221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18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221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18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221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18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221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18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221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18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221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18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221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18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221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18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221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18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221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18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221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18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221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18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221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18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221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18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221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18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221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18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221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18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221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18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221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18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221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18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221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18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221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18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221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18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221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18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221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18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221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18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221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18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221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18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221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18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221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18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221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18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221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18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221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18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221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18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221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18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221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18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221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18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221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18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221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18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221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18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221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18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221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18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221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18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221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18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221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18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221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18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221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18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221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18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221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18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221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18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221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18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221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18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221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18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221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18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221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18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221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18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221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18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221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18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221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18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221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18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221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18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221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18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221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18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221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18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221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18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221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18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221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18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221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18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221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18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221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18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221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18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221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18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221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18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221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18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221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18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221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18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221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18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221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18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221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18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221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18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221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18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221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18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221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18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221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18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221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18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221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18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221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18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221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18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221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18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221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18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221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18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221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18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221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18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221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18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221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18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221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18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221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18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221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18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221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18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221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18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221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18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221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18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221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18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221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18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221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18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221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18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221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18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221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18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221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18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221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18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221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18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221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18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221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18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221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18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221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18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221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18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221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18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221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18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221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18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221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18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221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18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221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18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221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18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221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18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221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18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221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18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221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18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221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18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221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18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221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18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221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18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221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18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221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18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221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18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221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18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221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18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221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18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221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18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221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18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221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18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221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18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221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18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221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18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221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18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221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18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221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18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221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18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221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18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221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18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221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18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221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18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221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18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221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18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221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18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221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18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221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18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221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18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221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18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221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18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221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18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221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18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221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18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221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18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221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18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221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18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221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18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221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18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221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18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221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18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221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18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221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18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221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18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221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18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221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18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221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18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221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18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221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18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221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18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221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18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221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18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221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18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221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18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221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18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221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18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221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18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221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18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221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18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221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18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221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18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221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18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221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18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221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18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221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18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221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18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221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18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221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18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221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18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221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18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221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18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221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18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221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18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221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18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221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18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221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18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221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18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221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18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221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18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221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18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221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18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221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18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221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18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221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18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221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18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221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18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221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18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221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18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221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18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221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18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221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18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221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18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221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18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221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18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221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18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221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18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221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18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221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18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221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18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221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18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221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18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221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18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221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18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221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18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221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18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221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18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221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18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221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18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221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18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221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18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221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18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221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18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221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18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221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18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221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18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221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18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221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18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221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18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221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18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221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18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221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18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221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18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221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18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221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18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221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18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221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18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221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18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221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18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221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18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221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18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221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18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221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18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221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18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221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18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221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18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221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18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221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18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221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18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221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18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221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18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221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18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221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18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221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18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221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18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221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18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221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18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221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18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221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18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221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18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221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18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221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18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221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18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221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18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221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18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221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18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221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18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221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18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221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18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221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18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221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18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221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18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221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18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221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18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221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18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221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18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221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18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221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18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221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18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221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18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221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18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221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18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221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18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221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18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221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18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221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18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221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18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221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18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221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18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221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18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221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18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221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18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221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18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221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18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221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18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221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18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221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18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221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18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221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18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221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18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221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18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221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18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221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18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221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18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221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18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221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18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221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18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221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18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221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18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221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18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221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18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221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18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221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18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221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18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221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18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221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18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221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18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221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18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221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18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221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18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221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18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221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18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221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18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221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18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221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18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221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18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221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18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221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18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221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18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221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18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221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18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221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18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221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18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221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18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221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18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221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18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221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18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221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18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221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18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221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18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221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18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221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18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221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18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221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18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221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18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221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18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221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18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221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18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221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18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221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18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221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18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221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18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221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18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221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18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221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18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221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18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221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18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221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18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221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18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221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18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221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18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221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18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221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18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221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18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221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18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221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18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221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18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221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18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221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18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221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18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221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18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221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18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221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18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221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18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221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18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221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18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221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18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221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18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221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18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221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18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221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18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221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18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221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18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221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18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221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18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221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18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221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18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221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18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221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18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221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18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221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18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221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18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221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18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221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18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221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18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221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18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221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18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221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18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221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18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221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18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221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18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221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18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221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18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221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18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221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18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221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18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221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18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221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18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221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18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221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18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221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18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221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18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221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18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221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18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221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18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221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18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221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18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221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18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221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18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221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18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221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18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221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18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221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18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221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18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221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18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221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18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221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18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221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18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221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18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221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18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221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18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221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18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221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18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221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18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221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18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221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18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221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18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221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18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221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18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221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18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221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18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221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18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221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18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221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18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221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18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221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18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221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18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221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18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221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18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221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18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221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18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221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18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221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18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221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18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221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18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221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18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221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18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221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18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221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18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221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18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221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18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221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18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221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18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221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18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221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18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221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18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221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18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221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18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221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18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221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18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221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18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221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18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221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18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221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18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221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18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221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18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221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18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221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18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221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18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221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18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221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18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221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18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221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18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221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18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221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18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221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18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221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18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221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18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221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18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221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18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221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18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221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18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221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18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221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18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221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18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221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18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221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18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221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18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221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18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221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18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221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18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221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18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221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18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221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18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221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18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221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18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221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18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221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18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221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18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221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18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221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18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221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18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221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18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221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18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221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18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221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18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221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18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221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18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221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18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221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18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221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18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221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18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221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18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221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18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221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18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1:C1"/>
  </mergeCells>
  <pageMargins left="0.25" right="0.25" top="0.25" bottom="0.25" header="0" footer="0"/>
  <pageSetup fitToHeight="0" orientation="portrait"/>
  <headerFooter>
    <oddFooter>&amp;LBBBBBB</oddFooter>
  </headerFooter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CCD8D-515F-46F5-9BC8-1D480560937F}">
  <sheetPr>
    <outlinePr summaryBelow="0" summaryRight="0"/>
  </sheetPr>
  <dimension ref="A1:Z1055"/>
  <sheetViews>
    <sheetView topLeftCell="A7" zoomScale="80" zoomScaleNormal="80" workbookViewId="0">
      <selection activeCell="A106" sqref="A106:XFD109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108.710937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707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90" t="s">
        <v>706</v>
      </c>
      <c r="B6" s="649"/>
      <c r="C6" s="650"/>
      <c r="D6" s="377">
        <v>1539.12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581">
        <v>43423</v>
      </c>
      <c r="B11" s="582" t="s">
        <v>18</v>
      </c>
      <c r="C11" s="564" t="s">
        <v>713</v>
      </c>
      <c r="D11" s="363">
        <v>263.36</v>
      </c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583">
        <v>43431</v>
      </c>
      <c r="B12" s="584"/>
      <c r="C12" s="585" t="s">
        <v>710</v>
      </c>
      <c r="D12" s="586">
        <v>145.16999999999999</v>
      </c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583">
        <v>43431</v>
      </c>
      <c r="B13" s="584"/>
      <c r="C13" s="585" t="s">
        <v>711</v>
      </c>
      <c r="D13" s="586">
        <v>100</v>
      </c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583"/>
      <c r="B14" s="584"/>
      <c r="C14" s="585"/>
      <c r="D14" s="586"/>
      <c r="E14" s="341"/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thickBot="1" x14ac:dyDescent="0.3">
      <c r="A15" s="583"/>
      <c r="B15" s="584"/>
      <c r="C15" s="585"/>
      <c r="D15" s="586"/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thickBot="1" x14ac:dyDescent="0.3">
      <c r="A16" s="654" t="s">
        <v>14</v>
      </c>
      <c r="B16" s="655"/>
      <c r="C16" s="655"/>
      <c r="D16" s="358">
        <f>SUM(D11:D15)</f>
        <v>508.53</v>
      </c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thickBot="1" x14ac:dyDescent="0.3">
      <c r="A17" s="347"/>
      <c r="B17" s="348"/>
      <c r="C17" s="348"/>
      <c r="D17" s="349"/>
      <c r="E17" s="341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thickBot="1" x14ac:dyDescent="0.3">
      <c r="A18" s="651" t="s">
        <v>36</v>
      </c>
      <c r="B18" s="652"/>
      <c r="C18" s="653"/>
      <c r="D18" s="379">
        <f>D6+D16</f>
        <v>2047.6499999999999</v>
      </c>
      <c r="E18" s="2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thickBot="1" x14ac:dyDescent="0.3">
      <c r="A19" s="11"/>
      <c r="B19" s="2"/>
      <c r="C19" s="2"/>
      <c r="D19" s="8"/>
      <c r="E19" s="2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thickBot="1" x14ac:dyDescent="0.3">
      <c r="A20" s="656" t="s">
        <v>596</v>
      </c>
      <c r="B20" s="657"/>
      <c r="C20" s="657"/>
      <c r="D20" s="658"/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x14ac:dyDescent="0.25">
      <c r="A21" s="378"/>
      <c r="B21" s="9"/>
      <c r="C21" s="2"/>
      <c r="D21" s="8"/>
      <c r="E21" s="2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thickBot="1" x14ac:dyDescent="0.3">
      <c r="A22" s="339" t="s">
        <v>38</v>
      </c>
      <c r="B22" s="9"/>
      <c r="C22" s="2"/>
      <c r="D22" s="8"/>
      <c r="E22" s="2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565">
        <v>43415</v>
      </c>
      <c r="B23" s="566"/>
      <c r="C23" s="567" t="s">
        <v>712</v>
      </c>
      <c r="D23" s="568">
        <v>182.73</v>
      </c>
      <c r="E23" s="2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x14ac:dyDescent="0.25">
      <c r="A24" s="569">
        <v>43417</v>
      </c>
      <c r="B24" s="570" t="s">
        <v>745</v>
      </c>
      <c r="C24" s="571" t="s">
        <v>746</v>
      </c>
      <c r="D24" s="572">
        <v>100</v>
      </c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x14ac:dyDescent="0.25">
      <c r="A25" s="569">
        <v>43418</v>
      </c>
      <c r="B25" s="570" t="s">
        <v>744</v>
      </c>
      <c r="C25" s="571" t="s">
        <v>709</v>
      </c>
      <c r="D25" s="572">
        <v>263.36</v>
      </c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x14ac:dyDescent="0.25">
      <c r="A26" s="573"/>
      <c r="B26" s="574"/>
      <c r="C26" s="575"/>
      <c r="D26" s="576"/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thickBot="1" x14ac:dyDescent="0.3">
      <c r="A27" s="577"/>
      <c r="B27" s="578"/>
      <c r="C27" s="579"/>
      <c r="D27" s="580"/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thickBot="1" x14ac:dyDescent="0.3">
      <c r="A28" s="654" t="s">
        <v>77</v>
      </c>
      <c r="B28" s="659"/>
      <c r="C28" s="659"/>
      <c r="D28" s="358">
        <f>SUM(D23:D27)</f>
        <v>546.09</v>
      </c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thickBot="1" x14ac:dyDescent="0.3">
      <c r="A29" s="42"/>
      <c r="B29" s="42"/>
      <c r="C29" s="42"/>
      <c r="D29" s="45"/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thickBot="1" x14ac:dyDescent="0.3">
      <c r="A30" s="660" t="s">
        <v>81</v>
      </c>
      <c r="B30" s="661"/>
      <c r="C30" s="662"/>
      <c r="D30" s="380">
        <f>D28</f>
        <v>546.09</v>
      </c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x14ac:dyDescent="0.25">
      <c r="A31" s="42"/>
      <c r="B31" s="42"/>
      <c r="C31" s="42"/>
      <c r="D31" s="45"/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642" t="s">
        <v>80</v>
      </c>
      <c r="B32" s="643"/>
      <c r="C32" s="643"/>
      <c r="D32" s="370"/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thickBot="1" x14ac:dyDescent="0.3">
      <c r="A33" s="347"/>
      <c r="B33" s="348"/>
      <c r="C33" s="348"/>
      <c r="D33" s="370"/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thickBot="1" x14ac:dyDescent="0.3">
      <c r="A34" s="663" t="s">
        <v>703</v>
      </c>
      <c r="B34" s="664"/>
      <c r="C34" s="665"/>
      <c r="D34" s="381">
        <f>D18-D30</f>
        <v>1501.56</v>
      </c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42"/>
      <c r="B35" s="42"/>
      <c r="C35" s="42"/>
      <c r="D35" s="45"/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thickBot="1" x14ac:dyDescent="0.3">
      <c r="A36" s="666" t="s">
        <v>612</v>
      </c>
      <c r="B36" s="667"/>
      <c r="C36" s="667"/>
      <c r="D36" s="394"/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x14ac:dyDescent="0.25">
      <c r="A37" s="371"/>
      <c r="B37" s="373"/>
      <c r="C37" s="373"/>
      <c r="D37" s="374"/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x14ac:dyDescent="0.25">
      <c r="A38" s="375"/>
      <c r="B38" s="372"/>
      <c r="C38" s="372"/>
      <c r="D38" s="376"/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thickBot="1" x14ac:dyDescent="0.3">
      <c r="A39" s="395"/>
      <c r="B39" s="396"/>
      <c r="C39" s="396"/>
      <c r="D39" s="397"/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thickBot="1" x14ac:dyDescent="0.3">
      <c r="A40" s="656" t="s">
        <v>613</v>
      </c>
      <c r="B40" s="657"/>
      <c r="C40" s="672"/>
      <c r="D40" s="398">
        <f>SUM(D37:D39)</f>
        <v>0</v>
      </c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" customHeight="1" thickBot="1" x14ac:dyDescent="0.3">
      <c r="A41" s="320"/>
      <c r="B41" s="321"/>
      <c r="C41" s="192"/>
      <c r="D41" s="309"/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" customHeight="1" thickBot="1" x14ac:dyDescent="0.3">
      <c r="A42" s="668" t="s">
        <v>601</v>
      </c>
      <c r="B42" s="664"/>
      <c r="C42" s="669"/>
      <c r="D42" s="381">
        <f>D34-D40</f>
        <v>1501.56</v>
      </c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" customHeight="1" x14ac:dyDescent="0.25">
      <c r="A43" s="399"/>
      <c r="B43" s="400"/>
      <c r="C43" s="400"/>
      <c r="D43" s="401"/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x14ac:dyDescent="0.25">
      <c r="A44" s="399"/>
      <c r="B44" s="400"/>
      <c r="C44" s="400"/>
      <c r="D44" s="401"/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399"/>
      <c r="B45" s="400"/>
      <c r="C45" s="400"/>
      <c r="D45" s="401"/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thickBot="1" x14ac:dyDescent="0.3">
      <c r="A46" s="645" t="s">
        <v>602</v>
      </c>
      <c r="B46" s="646"/>
      <c r="C46" s="646"/>
      <c r="D46" s="647"/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thickBot="1" x14ac:dyDescent="0.3">
      <c r="A47" s="690" t="s">
        <v>706</v>
      </c>
      <c r="B47" s="670"/>
      <c r="C47" s="671"/>
      <c r="D47" s="403">
        <v>595.62</v>
      </c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thickBot="1" x14ac:dyDescent="0.3">
      <c r="A48" s="402"/>
      <c r="B48" s="348"/>
      <c r="C48" s="348"/>
      <c r="D48" s="349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" customHeight="1" thickBot="1" x14ac:dyDescent="0.3">
      <c r="A49" s="651" t="s">
        <v>6</v>
      </c>
      <c r="B49" s="652"/>
      <c r="C49" s="652"/>
      <c r="D49" s="653"/>
      <c r="E49" s="2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x14ac:dyDescent="0.25">
      <c r="A50" s="402"/>
      <c r="B50" s="348"/>
      <c r="C50" s="348"/>
      <c r="D50" s="349"/>
      <c r="E50" s="2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339" t="s">
        <v>600</v>
      </c>
      <c r="B51" s="9"/>
      <c r="C51" s="2"/>
      <c r="D51" s="8"/>
      <c r="E51" s="2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customHeight="1" x14ac:dyDescent="0.25">
      <c r="A52" s="404"/>
      <c r="B52" s="405"/>
      <c r="C52" s="406"/>
      <c r="D52" s="383"/>
      <c r="E52" s="341"/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x14ac:dyDescent="0.25">
      <c r="A53" s="407"/>
      <c r="B53" s="408"/>
      <c r="C53" s="409"/>
      <c r="D53" s="410"/>
      <c r="E53" s="341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thickBot="1" x14ac:dyDescent="0.3">
      <c r="A54" s="407"/>
      <c r="B54" s="408"/>
      <c r="C54" s="409"/>
      <c r="D54" s="410"/>
      <c r="E54" s="341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hidden="1" customHeight="1" x14ac:dyDescent="0.25">
      <c r="A55" s="354">
        <v>43330</v>
      </c>
      <c r="B55" s="355" t="s">
        <v>567</v>
      </c>
      <c r="C55" s="356" t="s">
        <v>593</v>
      </c>
      <c r="D55" s="357">
        <v>0</v>
      </c>
      <c r="E55" s="342">
        <v>140</v>
      </c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thickBot="1" x14ac:dyDescent="0.3">
      <c r="A56" s="654" t="s">
        <v>14</v>
      </c>
      <c r="B56" s="655"/>
      <c r="C56" s="655"/>
      <c r="D56" s="358">
        <f>SUM(D52:D55)</f>
        <v>0</v>
      </c>
      <c r="E56" s="341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thickBot="1" x14ac:dyDescent="0.3">
      <c r="A57" s="347"/>
      <c r="B57" s="348"/>
      <c r="C57" s="348"/>
      <c r="D57" s="349"/>
      <c r="E57" s="341"/>
      <c r="F57" s="2"/>
      <c r="G57" s="3"/>
      <c r="H57" s="3"/>
      <c r="I57" s="3"/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thickBot="1" x14ac:dyDescent="0.3">
      <c r="A58" s="651" t="s">
        <v>36</v>
      </c>
      <c r="B58" s="652"/>
      <c r="C58" s="653"/>
      <c r="D58" s="379">
        <f>SUM(D47+D56)</f>
        <v>595.62</v>
      </c>
      <c r="E58" s="2"/>
      <c r="F58" s="2"/>
      <c r="G58" s="3"/>
      <c r="H58" s="3"/>
      <c r="I58" s="3"/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thickBot="1" x14ac:dyDescent="0.3">
      <c r="A59" s="402"/>
      <c r="B59" s="348"/>
      <c r="C59" s="348"/>
      <c r="D59" s="349"/>
      <c r="E59" s="2"/>
      <c r="F59" s="2"/>
      <c r="G59" s="3"/>
      <c r="H59" s="3"/>
      <c r="I59" s="3"/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thickBot="1" x14ac:dyDescent="0.3">
      <c r="A60" s="656" t="s">
        <v>596</v>
      </c>
      <c r="B60" s="657"/>
      <c r="C60" s="657"/>
      <c r="D60" s="658"/>
      <c r="E60" s="2"/>
      <c r="F60" s="2"/>
      <c r="G60" s="3"/>
      <c r="H60" s="3"/>
      <c r="I60" s="3"/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x14ac:dyDescent="0.25">
      <c r="A61" s="378"/>
      <c r="B61" s="9"/>
      <c r="C61" s="2"/>
      <c r="D61" s="8"/>
      <c r="E61" s="2"/>
      <c r="F61" s="2"/>
      <c r="G61" s="3"/>
      <c r="H61" s="3"/>
      <c r="I61" s="3"/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thickBot="1" x14ac:dyDescent="0.3">
      <c r="A62" s="339" t="s">
        <v>38</v>
      </c>
      <c r="B62" s="9"/>
      <c r="C62" s="2"/>
      <c r="D62" s="8"/>
      <c r="E62" s="2"/>
      <c r="F62" s="2"/>
      <c r="G62" s="3"/>
      <c r="H62" s="3"/>
      <c r="I62" s="3"/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x14ac:dyDescent="0.25">
      <c r="A63" s="388">
        <v>43423</v>
      </c>
      <c r="B63" s="389"/>
      <c r="C63" s="362" t="s">
        <v>709</v>
      </c>
      <c r="D63" s="383">
        <v>263.36</v>
      </c>
      <c r="E63" s="2"/>
      <c r="F63" s="2"/>
      <c r="G63" s="3"/>
      <c r="H63" s="3"/>
      <c r="I63" s="3"/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x14ac:dyDescent="0.25">
      <c r="A64" s="392"/>
      <c r="B64" s="390"/>
      <c r="C64" s="384"/>
      <c r="D64" s="385"/>
      <c r="E64" s="2"/>
      <c r="F64" s="2"/>
      <c r="G64" s="3"/>
      <c r="H64" s="3"/>
      <c r="I64" s="3"/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thickBot="1" x14ac:dyDescent="0.3">
      <c r="A65" s="393"/>
      <c r="B65" s="391"/>
      <c r="C65" s="386"/>
      <c r="D65" s="387"/>
      <c r="E65" s="2"/>
      <c r="F65" s="2"/>
      <c r="G65" s="3"/>
      <c r="H65" s="3"/>
      <c r="I65" s="3"/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customHeight="1" thickBot="1" x14ac:dyDescent="0.3">
      <c r="A66" s="654" t="s">
        <v>77</v>
      </c>
      <c r="B66" s="659"/>
      <c r="C66" s="659"/>
      <c r="D66" s="358">
        <f>SUM(D63:D65)</f>
        <v>263.36</v>
      </c>
      <c r="E66" s="2"/>
      <c r="F66" s="2"/>
      <c r="G66" s="3"/>
      <c r="H66" s="3"/>
      <c r="I66" s="3"/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thickBot="1" x14ac:dyDescent="0.3">
      <c r="A67" s="42"/>
      <c r="B67" s="42"/>
      <c r="C67" s="42"/>
      <c r="D67" s="45"/>
      <c r="E67" s="2"/>
      <c r="F67" s="2"/>
      <c r="G67" s="3"/>
      <c r="H67" s="3"/>
      <c r="I67" s="3"/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" customHeight="1" thickBot="1" x14ac:dyDescent="0.3">
      <c r="A68" s="660" t="s">
        <v>81</v>
      </c>
      <c r="B68" s="661"/>
      <c r="C68" s="662"/>
      <c r="D68" s="380">
        <f>D66</f>
        <v>263.36</v>
      </c>
      <c r="E68" s="2"/>
      <c r="F68" s="2"/>
      <c r="G68" s="3"/>
      <c r="H68" s="3"/>
      <c r="I68" s="3"/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" customHeight="1" x14ac:dyDescent="0.25">
      <c r="A69" s="402"/>
      <c r="B69" s="348"/>
      <c r="C69" s="348"/>
      <c r="D69" s="349"/>
      <c r="E69" s="2"/>
      <c r="F69" s="2"/>
      <c r="G69" s="3"/>
      <c r="H69" s="3"/>
      <c r="I69" s="3"/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" customHeight="1" x14ac:dyDescent="0.25">
      <c r="A70" s="642" t="s">
        <v>80</v>
      </c>
      <c r="B70" s="643"/>
      <c r="C70" s="643"/>
      <c r="D70" s="370"/>
      <c r="E70" s="2"/>
      <c r="F70" s="2"/>
      <c r="G70" s="3"/>
      <c r="H70" s="3"/>
      <c r="I70" s="3"/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" customHeight="1" thickBot="1" x14ac:dyDescent="0.3">
      <c r="A71" s="42"/>
      <c r="B71" s="42"/>
      <c r="C71" s="42"/>
      <c r="D71" s="45"/>
      <c r="E71" s="2"/>
      <c r="F71" s="2"/>
      <c r="G71" s="3"/>
      <c r="H71" s="3"/>
      <c r="I71" s="3"/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" customHeight="1" thickBot="1" x14ac:dyDescent="0.3">
      <c r="A72" s="663" t="s">
        <v>704</v>
      </c>
      <c r="B72" s="664"/>
      <c r="C72" s="665"/>
      <c r="D72" s="381">
        <f>D58-D68</f>
        <v>332.26</v>
      </c>
      <c r="E72" s="2"/>
      <c r="F72" s="2"/>
      <c r="G72" s="3"/>
      <c r="H72" s="3"/>
      <c r="I72" s="3"/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" customHeight="1" x14ac:dyDescent="0.25">
      <c r="A73" s="42"/>
      <c r="B73" s="42"/>
      <c r="C73" s="42"/>
      <c r="D73" s="45"/>
      <c r="E73" s="2"/>
      <c r="F73" s="2"/>
      <c r="G73" s="3"/>
      <c r="H73" s="3"/>
      <c r="I73" s="3"/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thickBot="1" x14ac:dyDescent="0.3">
      <c r="A74" s="666" t="s">
        <v>612</v>
      </c>
      <c r="B74" s="667"/>
      <c r="C74" s="667"/>
      <c r="D74" s="394"/>
      <c r="E74" s="2"/>
      <c r="F74" s="2"/>
      <c r="G74" s="3"/>
      <c r="H74" s="3"/>
      <c r="I74" s="3"/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" customHeight="1" x14ac:dyDescent="0.25">
      <c r="A75" s="371"/>
      <c r="B75" s="373"/>
      <c r="C75" s="373"/>
      <c r="D75" s="374"/>
      <c r="E75" s="2"/>
      <c r="F75" s="2"/>
      <c r="G75" s="3"/>
      <c r="H75" s="3"/>
      <c r="I75" s="3"/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" customHeight="1" x14ac:dyDescent="0.25">
      <c r="A76" s="375"/>
      <c r="B76" s="372"/>
      <c r="C76" s="372"/>
      <c r="D76" s="376"/>
      <c r="E76" s="2"/>
      <c r="F76" s="2"/>
      <c r="G76" s="3"/>
      <c r="H76" s="3"/>
      <c r="I76" s="3"/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thickBot="1" x14ac:dyDescent="0.3">
      <c r="A77" s="395"/>
      <c r="B77" s="396"/>
      <c r="C77" s="396"/>
      <c r="D77" s="397"/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" customHeight="1" thickBot="1" x14ac:dyDescent="0.3">
      <c r="A78" s="656" t="s">
        <v>613</v>
      </c>
      <c r="B78" s="657"/>
      <c r="C78" s="672"/>
      <c r="D78" s="398">
        <f>SUM(D75:D77)</f>
        <v>0</v>
      </c>
      <c r="E78" s="2"/>
      <c r="F78" s="2"/>
      <c r="G78" s="3"/>
      <c r="H78" s="3"/>
      <c r="I78" s="3"/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" customHeight="1" thickBot="1" x14ac:dyDescent="0.3">
      <c r="A79" s="320"/>
      <c r="B79" s="321"/>
      <c r="C79" s="192"/>
      <c r="D79" s="309"/>
      <c r="E79" s="2"/>
      <c r="F79" s="2"/>
      <c r="G79" s="3"/>
      <c r="H79" s="3"/>
      <c r="I79" s="3"/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" customHeight="1" thickBot="1" x14ac:dyDescent="0.3">
      <c r="A80" s="668" t="s">
        <v>601</v>
      </c>
      <c r="B80" s="664"/>
      <c r="C80" s="669"/>
      <c r="D80" s="381">
        <f>D72-D78</f>
        <v>332.26</v>
      </c>
      <c r="E80" s="2"/>
      <c r="F80" s="2"/>
      <c r="G80" s="3"/>
      <c r="H80" s="3"/>
      <c r="I80" s="3"/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x14ac:dyDescent="0.25">
      <c r="A81" s="399"/>
      <c r="B81" s="400"/>
      <c r="C81" s="400"/>
      <c r="D81" s="401"/>
      <c r="E81" s="2"/>
      <c r="F81" s="2"/>
      <c r="G81" s="3"/>
      <c r="H81" s="3"/>
      <c r="I81" s="3"/>
      <c r="J81" s="2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" customHeight="1" x14ac:dyDescent="0.25">
      <c r="A82" s="399"/>
      <c r="B82" s="400"/>
      <c r="C82" s="400"/>
      <c r="D82" s="401"/>
      <c r="E82" s="2"/>
      <c r="F82" s="2"/>
      <c r="G82" s="3"/>
      <c r="H82" s="3"/>
      <c r="I82" s="3"/>
      <c r="J82" s="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" customHeight="1" thickBot="1" x14ac:dyDescent="0.3">
      <c r="A83" s="399"/>
      <c r="B83" s="400"/>
      <c r="C83" s="400"/>
      <c r="D83" s="401"/>
      <c r="E83" s="2"/>
      <c r="F83" s="2"/>
      <c r="G83" s="3"/>
      <c r="H83" s="3"/>
      <c r="I83" s="3"/>
      <c r="J83" s="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" customHeight="1" thickBot="1" x14ac:dyDescent="0.3">
      <c r="A84" s="645" t="s">
        <v>614</v>
      </c>
      <c r="B84" s="646"/>
      <c r="C84" s="646"/>
      <c r="D84" s="647"/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thickBot="1" x14ac:dyDescent="0.3">
      <c r="A85" s="690" t="s">
        <v>706</v>
      </c>
      <c r="B85" s="670"/>
      <c r="C85" s="671"/>
      <c r="D85" s="403">
        <v>5817.34</v>
      </c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thickBot="1" x14ac:dyDescent="0.3">
      <c r="A86" s="402"/>
      <c r="B86" s="348"/>
      <c r="C86" s="348"/>
      <c r="D86" s="349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thickBot="1" x14ac:dyDescent="0.3">
      <c r="A87" s="651" t="s">
        <v>6</v>
      </c>
      <c r="B87" s="652"/>
      <c r="C87" s="652"/>
      <c r="D87" s="653"/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402"/>
      <c r="B88" s="348"/>
      <c r="C88" s="348"/>
      <c r="D88" s="349"/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thickBot="1" x14ac:dyDescent="0.3">
      <c r="A89" s="339" t="s">
        <v>600</v>
      </c>
      <c r="B89" s="9"/>
      <c r="C89" s="2"/>
      <c r="D89" s="8"/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404">
        <v>43424</v>
      </c>
      <c r="B90" s="405"/>
      <c r="C90" s="564" t="s">
        <v>708</v>
      </c>
      <c r="D90" s="383">
        <v>197.02</v>
      </c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407"/>
      <c r="B91" s="408"/>
      <c r="C91" s="409"/>
      <c r="D91" s="410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407"/>
      <c r="B92" s="408"/>
      <c r="C92" s="409"/>
      <c r="D92" s="410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407"/>
      <c r="B93" s="408"/>
      <c r="C93" s="409"/>
      <c r="D93" s="410"/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407"/>
      <c r="B94" s="408"/>
      <c r="C94" s="409"/>
      <c r="D94" s="410"/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thickBot="1" x14ac:dyDescent="0.3">
      <c r="A95" s="407"/>
      <c r="B95" s="408"/>
      <c r="C95" s="409"/>
      <c r="D95" s="410"/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thickBot="1" x14ac:dyDescent="0.3">
      <c r="A96" s="654" t="s">
        <v>14</v>
      </c>
      <c r="B96" s="655"/>
      <c r="C96" s="655"/>
      <c r="D96" s="358">
        <f>SUM(D90:D95)</f>
        <v>197.02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thickBot="1" x14ac:dyDescent="0.3">
      <c r="A97" s="347"/>
      <c r="B97" s="348"/>
      <c r="C97" s="348"/>
      <c r="D97" s="349"/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thickBot="1" x14ac:dyDescent="0.3">
      <c r="A98" s="651" t="s">
        <v>36</v>
      </c>
      <c r="B98" s="652"/>
      <c r="C98" s="653"/>
      <c r="D98" s="379">
        <f>D85+D96</f>
        <v>6014.3600000000006</v>
      </c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thickBot="1" x14ac:dyDescent="0.3">
      <c r="A99" s="402"/>
      <c r="B99" s="348"/>
      <c r="C99" s="348"/>
      <c r="D99" s="349"/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thickBot="1" x14ac:dyDescent="0.3">
      <c r="A100" s="656" t="s">
        <v>596</v>
      </c>
      <c r="B100" s="657"/>
      <c r="C100" s="657"/>
      <c r="D100" s="658"/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25">
      <c r="A101" s="378"/>
      <c r="B101" s="9"/>
      <c r="C101" s="2"/>
      <c r="D101" s="8"/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thickBot="1" x14ac:dyDescent="0.3">
      <c r="A102" s="339" t="s">
        <v>38</v>
      </c>
      <c r="B102" s="9"/>
      <c r="C102" s="2"/>
      <c r="D102" s="8"/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x14ac:dyDescent="0.25">
      <c r="A103" s="388">
        <v>43424</v>
      </c>
      <c r="B103" s="405"/>
      <c r="C103" s="382" t="s">
        <v>145</v>
      </c>
      <c r="D103" s="383">
        <v>6.01</v>
      </c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25">
      <c r="A104" s="434"/>
      <c r="B104" s="408"/>
      <c r="C104" s="435"/>
      <c r="D104" s="410"/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434"/>
      <c r="B105" s="408"/>
      <c r="C105" s="435"/>
      <c r="D105" s="410"/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thickBot="1" x14ac:dyDescent="0.3">
      <c r="A106" s="673" t="s">
        <v>77</v>
      </c>
      <c r="B106" s="674"/>
      <c r="C106" s="674"/>
      <c r="D106" s="412">
        <f>SUM(D103:D105)</f>
        <v>6.01</v>
      </c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thickBot="1" x14ac:dyDescent="0.3">
      <c r="A107" s="42"/>
      <c r="B107" s="42"/>
      <c r="C107" s="42"/>
      <c r="D107" s="45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thickBot="1" x14ac:dyDescent="0.3">
      <c r="A108" s="660" t="s">
        <v>81</v>
      </c>
      <c r="B108" s="661"/>
      <c r="C108" s="662"/>
      <c r="D108" s="380">
        <f>D106</f>
        <v>6.01</v>
      </c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x14ac:dyDescent="0.25">
      <c r="A109" s="402"/>
      <c r="B109" s="348"/>
      <c r="C109" s="348"/>
      <c r="D109" s="349"/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25">
      <c r="A110" s="642" t="s">
        <v>80</v>
      </c>
      <c r="B110" s="643"/>
      <c r="C110" s="643"/>
      <c r="D110" s="370"/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thickBot="1" x14ac:dyDescent="0.3">
      <c r="A111" s="42"/>
      <c r="B111" s="42"/>
      <c r="C111" s="42"/>
      <c r="D111" s="45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thickBot="1" x14ac:dyDescent="0.3">
      <c r="A112" s="663" t="s">
        <v>705</v>
      </c>
      <c r="B112" s="664"/>
      <c r="C112" s="665"/>
      <c r="D112" s="381">
        <f>D98-D108</f>
        <v>6008.35</v>
      </c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x14ac:dyDescent="0.25">
      <c r="A113" s="42"/>
      <c r="B113" s="42"/>
      <c r="C113" s="42"/>
      <c r="D113" s="45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thickBot="1" x14ac:dyDescent="0.3">
      <c r="A114" s="666" t="s">
        <v>612</v>
      </c>
      <c r="B114" s="667"/>
      <c r="C114" s="667"/>
      <c r="D114" s="394"/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371"/>
      <c r="B115" s="373"/>
      <c r="C115" s="373"/>
      <c r="D115" s="374"/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25">
      <c r="A116" s="375"/>
      <c r="B116" s="372"/>
      <c r="C116" s="372"/>
      <c r="D116" s="376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thickBot="1" x14ac:dyDescent="0.3">
      <c r="A117" s="395"/>
      <c r="B117" s="396"/>
      <c r="C117" s="396"/>
      <c r="D117" s="397"/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thickBot="1" x14ac:dyDescent="0.3">
      <c r="A118" s="656" t="s">
        <v>613</v>
      </c>
      <c r="B118" s="657"/>
      <c r="C118" s="672"/>
      <c r="D118" s="398">
        <f>SUM(D115:D117)</f>
        <v>0</v>
      </c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thickBot="1" x14ac:dyDescent="0.3">
      <c r="A119" s="320"/>
      <c r="B119" s="321"/>
      <c r="C119" s="192"/>
      <c r="D119" s="309"/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thickBot="1" x14ac:dyDescent="0.3">
      <c r="A120" s="668" t="s">
        <v>601</v>
      </c>
      <c r="B120" s="664"/>
      <c r="C120" s="669"/>
      <c r="D120" s="381">
        <f>D112-D118</f>
        <v>6008.35</v>
      </c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399"/>
      <c r="B121" s="400"/>
      <c r="C121" s="400"/>
      <c r="D121" s="401"/>
      <c r="E121" s="2"/>
      <c r="F121" s="2"/>
      <c r="G121" s="3"/>
      <c r="H121" s="3"/>
      <c r="I121" s="3"/>
      <c r="J121" s="2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" customHeight="1" x14ac:dyDescent="0.25">
      <c r="A122" s="399"/>
      <c r="B122" s="400"/>
      <c r="C122" s="400"/>
      <c r="D122" s="401"/>
      <c r="E122" s="2"/>
      <c r="F122" s="2"/>
      <c r="G122" s="3"/>
      <c r="H122" s="3"/>
      <c r="I122" s="3"/>
      <c r="J122" s="2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" customHeight="1" thickBot="1" x14ac:dyDescent="0.3">
      <c r="A123" s="399"/>
      <c r="B123" s="400"/>
      <c r="C123" s="400"/>
      <c r="D123" s="401"/>
      <c r="E123" s="2"/>
      <c r="F123" s="2"/>
      <c r="G123" s="3"/>
      <c r="H123" s="3"/>
      <c r="I123" s="3"/>
      <c r="J123" s="2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A124" s="686" t="s">
        <v>164</v>
      </c>
      <c r="B124" s="687"/>
      <c r="C124" s="162" t="s">
        <v>166</v>
      </c>
      <c r="D124" s="40">
        <f>D42</f>
        <v>1501.56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x14ac:dyDescent="0.25">
      <c r="A125" s="683" t="s">
        <v>167</v>
      </c>
      <c r="B125" s="680"/>
      <c r="C125" s="167" t="s">
        <v>170</v>
      </c>
      <c r="D125" s="169">
        <f>D120</f>
        <v>6008.35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683" t="s">
        <v>172</v>
      </c>
      <c r="B126" s="680"/>
      <c r="C126" s="167" t="s">
        <v>173</v>
      </c>
      <c r="D126" s="169">
        <v>0.42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683" t="s">
        <v>174</v>
      </c>
      <c r="B127" s="680"/>
      <c r="C127" s="167" t="s">
        <v>173</v>
      </c>
      <c r="D127" s="169">
        <v>206.83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683" t="s">
        <v>175</v>
      </c>
      <c r="B128" s="680"/>
      <c r="C128" s="174" t="s">
        <v>173</v>
      </c>
      <c r="D128" s="176">
        <f>D80</f>
        <v>332.26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thickBot="1" x14ac:dyDescent="0.3">
      <c r="A129" s="684" t="s">
        <v>176</v>
      </c>
      <c r="B129" s="685"/>
      <c r="C129" s="178" t="s">
        <v>173</v>
      </c>
      <c r="D129" s="426">
        <v>2074.36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thickBot="1" x14ac:dyDescent="0.3">
      <c r="A130" s="688" t="s">
        <v>178</v>
      </c>
      <c r="B130" s="689"/>
      <c r="C130" s="689"/>
      <c r="D130" s="430">
        <f>SUM(D124:D129)</f>
        <v>10123.780000000001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x14ac:dyDescent="0.25">
      <c r="A131" s="3"/>
      <c r="B131" s="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3"/>
      <c r="B132" s="5"/>
      <c r="C132" s="2"/>
      <c r="D132" s="2"/>
      <c r="E132" s="2"/>
      <c r="F132" s="2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25">
      <c r="A133" s="3"/>
      <c r="B133" s="5"/>
      <c r="C133" s="2"/>
      <c r="D133" s="192"/>
      <c r="E133" s="2"/>
      <c r="F133" s="2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3"/>
      <c r="B134" s="609"/>
      <c r="C134" s="610"/>
      <c r="D134" s="2"/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25">
      <c r="A135" s="3"/>
      <c r="B135" s="3"/>
      <c r="C135" s="3"/>
      <c r="D135" s="3"/>
      <c r="E135" s="2"/>
      <c r="F135" s="2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25">
      <c r="A136" s="3"/>
      <c r="B136" s="3"/>
      <c r="C136" s="3"/>
      <c r="D136" s="3"/>
      <c r="E136" s="2"/>
      <c r="F136" s="2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3"/>
      <c r="B137" s="3"/>
      <c r="C137" s="3"/>
      <c r="D137" s="3"/>
      <c r="E137" s="2"/>
      <c r="F137" s="2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25">
      <c r="A138" s="3"/>
      <c r="B138" s="3"/>
      <c r="C138" s="3"/>
      <c r="D138" s="3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3"/>
      <c r="B139" s="3"/>
      <c r="C139" s="3"/>
      <c r="D139" s="3"/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3"/>
      <c r="B140" s="3"/>
      <c r="C140" s="3"/>
      <c r="D140" s="3"/>
      <c r="E140" s="2"/>
      <c r="F140" s="2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x14ac:dyDescent="0.25">
      <c r="A141" s="3"/>
      <c r="B141" s="3"/>
      <c r="C141" s="3"/>
      <c r="D141" s="3"/>
      <c r="E141" s="2"/>
      <c r="F141" s="2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3"/>
      <c r="B142" s="3"/>
      <c r="C142" s="3"/>
      <c r="D142" s="3"/>
      <c r="E142" s="2"/>
      <c r="F142" s="2"/>
      <c r="G142" s="3"/>
      <c r="H142" s="3"/>
      <c r="I142" s="3"/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3"/>
      <c r="B143" s="3"/>
      <c r="C143" s="3"/>
      <c r="D143" s="3"/>
      <c r="E143" s="2"/>
      <c r="F143" s="2"/>
      <c r="G143" s="3"/>
      <c r="H143" s="3"/>
      <c r="I143" s="3"/>
      <c r="J143" s="2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" customHeight="1" x14ac:dyDescent="0.25">
      <c r="A144" s="3"/>
      <c r="B144" s="3"/>
      <c r="C144" s="3"/>
      <c r="D144" s="3"/>
      <c r="E144" s="2"/>
      <c r="F144" s="2"/>
      <c r="G144" s="3"/>
      <c r="H144" s="3"/>
      <c r="I144" s="3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3"/>
      <c r="B145" s="3"/>
      <c r="C145" s="3"/>
      <c r="D145" s="3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5:26" ht="18" customHeight="1" x14ac:dyDescent="0.25"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5:26" ht="18" customHeight="1" x14ac:dyDescent="0.25"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5:26" ht="18" customHeight="1" x14ac:dyDescent="0.25"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5:26" ht="18" customHeight="1" x14ac:dyDescent="0.25"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5:26" ht="18" customHeight="1" x14ac:dyDescent="0.25"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5:26" ht="18" customHeight="1" x14ac:dyDescent="0.25"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5:26" ht="18" customHeight="1" x14ac:dyDescent="0.25"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5:26" ht="18" customHeight="1" x14ac:dyDescent="0.25"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5:26" ht="18" customHeight="1" x14ac:dyDescent="0.25"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5:26" ht="18" customHeight="1" x14ac:dyDescent="0.25"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5:26" ht="18" customHeight="1" x14ac:dyDescent="0.25"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5:26" ht="18" customHeight="1" x14ac:dyDescent="0.25"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5:26" ht="18" customHeight="1" x14ac:dyDescent="0.25"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5:26" ht="18" customHeight="1" x14ac:dyDescent="0.25"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5:26" ht="18" customHeight="1" x14ac:dyDescent="0.25"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</sheetData>
  <sortState ref="A11:D13">
    <sortCondition ref="A11"/>
  </sortState>
  <mergeCells count="50">
    <mergeCell ref="A130:C130"/>
    <mergeCell ref="B134:C134"/>
    <mergeCell ref="A124:B124"/>
    <mergeCell ref="A125:B125"/>
    <mergeCell ref="A126:B126"/>
    <mergeCell ref="A127:B127"/>
    <mergeCell ref="A128:B128"/>
    <mergeCell ref="A129:B129"/>
    <mergeCell ref="A120:C120"/>
    <mergeCell ref="A85:C85"/>
    <mergeCell ref="A87:D87"/>
    <mergeCell ref="A96:C96"/>
    <mergeCell ref="A98:C98"/>
    <mergeCell ref="A100:D100"/>
    <mergeCell ref="A106:C106"/>
    <mergeCell ref="A108:C108"/>
    <mergeCell ref="A110:C110"/>
    <mergeCell ref="A112:C112"/>
    <mergeCell ref="A114:C114"/>
    <mergeCell ref="A118:C118"/>
    <mergeCell ref="A84:D84"/>
    <mergeCell ref="A49:D49"/>
    <mergeCell ref="A56:C56"/>
    <mergeCell ref="A58:C58"/>
    <mergeCell ref="A60:D60"/>
    <mergeCell ref="A66:C66"/>
    <mergeCell ref="A68:C68"/>
    <mergeCell ref="A70:C70"/>
    <mergeCell ref="A72:C72"/>
    <mergeCell ref="A74:C74"/>
    <mergeCell ref="A78:C78"/>
    <mergeCell ref="A80:C80"/>
    <mergeCell ref="A47:C47"/>
    <mergeCell ref="A16:C16"/>
    <mergeCell ref="A18:C18"/>
    <mergeCell ref="A20:D20"/>
    <mergeCell ref="A28:C28"/>
    <mergeCell ref="A30:C30"/>
    <mergeCell ref="A32:C32"/>
    <mergeCell ref="A34:C34"/>
    <mergeCell ref="A36:C36"/>
    <mergeCell ref="A40:C40"/>
    <mergeCell ref="A42:C42"/>
    <mergeCell ref="A46:D46"/>
    <mergeCell ref="A8:D8"/>
    <mergeCell ref="A1:D1"/>
    <mergeCell ref="A2:D2"/>
    <mergeCell ref="A3:D3"/>
    <mergeCell ref="A5:D5"/>
    <mergeCell ref="A6:C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DFE60-BFF4-4B4E-8BE8-1E549EDE6A7F}">
  <sheetPr>
    <outlinePr summaryBelow="0" summaryRight="0"/>
  </sheetPr>
  <dimension ref="A1:Z1079"/>
  <sheetViews>
    <sheetView topLeftCell="A104" zoomScale="70" zoomScaleNormal="70" workbookViewId="0">
      <selection activeCell="A13" sqref="A13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108.710937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747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90" t="s">
        <v>748</v>
      </c>
      <c r="B6" s="649"/>
      <c r="C6" s="650"/>
      <c r="D6" s="377">
        <v>1501.56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581">
        <v>43445</v>
      </c>
      <c r="B11" s="582"/>
      <c r="C11" s="564" t="s">
        <v>752</v>
      </c>
      <c r="D11" s="363">
        <v>190</v>
      </c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583">
        <v>43445</v>
      </c>
      <c r="B12" s="584"/>
      <c r="C12" s="585" t="s">
        <v>751</v>
      </c>
      <c r="D12" s="586">
        <v>145</v>
      </c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583">
        <v>43448</v>
      </c>
      <c r="B13" s="584"/>
      <c r="C13" s="585" t="s">
        <v>778</v>
      </c>
      <c r="D13" s="586">
        <v>3476.03</v>
      </c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583"/>
      <c r="B14" s="584"/>
      <c r="C14" s="585"/>
      <c r="D14" s="586"/>
      <c r="E14" s="341"/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thickBot="1" x14ac:dyDescent="0.3">
      <c r="A15" s="583"/>
      <c r="B15" s="584"/>
      <c r="C15" s="585"/>
      <c r="D15" s="586"/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thickBot="1" x14ac:dyDescent="0.3">
      <c r="A16" s="654" t="s">
        <v>14</v>
      </c>
      <c r="B16" s="655"/>
      <c r="C16" s="655"/>
      <c r="D16" s="358">
        <f>SUM(D11:D15)</f>
        <v>3811.03</v>
      </c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thickBot="1" x14ac:dyDescent="0.3">
      <c r="A17" s="347"/>
      <c r="B17" s="348"/>
      <c r="C17" s="348"/>
      <c r="D17" s="349"/>
      <c r="E17" s="341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thickBot="1" x14ac:dyDescent="0.3">
      <c r="A18" s="651" t="s">
        <v>36</v>
      </c>
      <c r="B18" s="652"/>
      <c r="C18" s="653"/>
      <c r="D18" s="379">
        <f>D6+D16</f>
        <v>5312.59</v>
      </c>
      <c r="E18" s="2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thickBot="1" x14ac:dyDescent="0.3">
      <c r="A19" s="11"/>
      <c r="B19" s="2"/>
      <c r="C19" s="2"/>
      <c r="D19" s="8"/>
      <c r="E19" s="2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thickBot="1" x14ac:dyDescent="0.3">
      <c r="A20" s="656" t="s">
        <v>596</v>
      </c>
      <c r="B20" s="657"/>
      <c r="C20" s="657"/>
      <c r="D20" s="658"/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x14ac:dyDescent="0.25">
      <c r="A21" s="378"/>
      <c r="B21" s="9"/>
      <c r="C21" s="2"/>
      <c r="D21" s="8"/>
      <c r="E21" s="2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thickBot="1" x14ac:dyDescent="0.3">
      <c r="A22" s="339" t="s">
        <v>38</v>
      </c>
      <c r="B22" s="9"/>
      <c r="C22" s="2"/>
      <c r="D22" s="8"/>
      <c r="E22" s="2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565">
        <v>43441</v>
      </c>
      <c r="B23" s="566" t="s">
        <v>749</v>
      </c>
      <c r="C23" s="567" t="s">
        <v>750</v>
      </c>
      <c r="D23" s="568">
        <v>200</v>
      </c>
      <c r="E23" s="2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x14ac:dyDescent="0.25">
      <c r="A24" s="569">
        <v>43449</v>
      </c>
      <c r="B24" s="570"/>
      <c r="C24" s="571" t="s">
        <v>774</v>
      </c>
      <c r="D24" s="572">
        <v>91.88</v>
      </c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x14ac:dyDescent="0.25">
      <c r="A25" s="569">
        <v>43451</v>
      </c>
      <c r="B25" s="570"/>
      <c r="C25" s="571" t="s">
        <v>775</v>
      </c>
      <c r="D25" s="572">
        <v>177.18</v>
      </c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x14ac:dyDescent="0.25">
      <c r="A26" s="573">
        <v>43452</v>
      </c>
      <c r="B26" s="574"/>
      <c r="C26" s="575" t="s">
        <v>776</v>
      </c>
      <c r="D26" s="576">
        <v>21.32</v>
      </c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x14ac:dyDescent="0.25">
      <c r="A27" s="577">
        <v>43453</v>
      </c>
      <c r="B27" s="578" t="s">
        <v>18</v>
      </c>
      <c r="C27" s="579" t="s">
        <v>770</v>
      </c>
      <c r="D27" s="580">
        <v>1000</v>
      </c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5">
      <c r="A28" s="577"/>
      <c r="B28" s="578"/>
      <c r="C28" s="579"/>
      <c r="D28" s="580"/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577"/>
      <c r="B29" s="578"/>
      <c r="C29" s="579"/>
      <c r="D29" s="580"/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thickBot="1" x14ac:dyDescent="0.3">
      <c r="A30" s="577"/>
      <c r="B30" s="578"/>
      <c r="C30" s="579"/>
      <c r="D30" s="580"/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thickBot="1" x14ac:dyDescent="0.3">
      <c r="A31" s="654" t="s">
        <v>77</v>
      </c>
      <c r="B31" s="659"/>
      <c r="C31" s="659"/>
      <c r="D31" s="358">
        <f>SUM(D23:D30)</f>
        <v>1490.38</v>
      </c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thickBot="1" x14ac:dyDescent="0.3">
      <c r="A32" s="42"/>
      <c r="B32" s="42"/>
      <c r="C32" s="42"/>
      <c r="D32" s="45"/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thickBot="1" x14ac:dyDescent="0.3">
      <c r="A33" s="660" t="s">
        <v>81</v>
      </c>
      <c r="B33" s="661"/>
      <c r="C33" s="662"/>
      <c r="D33" s="380">
        <f>D31</f>
        <v>1490.38</v>
      </c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42"/>
      <c r="B34" s="42"/>
      <c r="C34" s="42"/>
      <c r="D34" s="45"/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642" t="s">
        <v>80</v>
      </c>
      <c r="B35" s="643"/>
      <c r="C35" s="643"/>
      <c r="D35" s="370"/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thickBot="1" x14ac:dyDescent="0.3">
      <c r="A36" s="347"/>
      <c r="B36" s="348"/>
      <c r="C36" s="348"/>
      <c r="D36" s="370"/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thickBot="1" x14ac:dyDescent="0.3">
      <c r="A37" s="663" t="s">
        <v>773</v>
      </c>
      <c r="B37" s="664"/>
      <c r="C37" s="665"/>
      <c r="D37" s="381">
        <f>D18-D33</f>
        <v>3822.21</v>
      </c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x14ac:dyDescent="0.25">
      <c r="A38" s="42"/>
      <c r="B38" s="42"/>
      <c r="C38" s="42"/>
      <c r="D38" s="45"/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thickBot="1" x14ac:dyDescent="0.3">
      <c r="A39" s="666" t="s">
        <v>612</v>
      </c>
      <c r="B39" s="667"/>
      <c r="C39" s="667"/>
      <c r="D39" s="394"/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x14ac:dyDescent="0.25">
      <c r="A40" s="371"/>
      <c r="B40" s="373"/>
      <c r="C40" s="373"/>
      <c r="D40" s="374"/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" customHeight="1" x14ac:dyDescent="0.25">
      <c r="A41" s="375"/>
      <c r="B41" s="372"/>
      <c r="C41" s="372"/>
      <c r="D41" s="376"/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" customHeight="1" thickBot="1" x14ac:dyDescent="0.3">
      <c r="A42" s="395"/>
      <c r="B42" s="396"/>
      <c r="C42" s="396"/>
      <c r="D42" s="397"/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" customHeight="1" thickBot="1" x14ac:dyDescent="0.3">
      <c r="A43" s="656" t="s">
        <v>613</v>
      </c>
      <c r="B43" s="657"/>
      <c r="C43" s="672"/>
      <c r="D43" s="398">
        <f>SUM(D40:D42)</f>
        <v>0</v>
      </c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thickBot="1" x14ac:dyDescent="0.3">
      <c r="A44" s="320"/>
      <c r="B44" s="321"/>
      <c r="C44" s="192"/>
      <c r="D44" s="309"/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668" t="s">
        <v>601</v>
      </c>
      <c r="B45" s="664"/>
      <c r="C45" s="669"/>
      <c r="D45" s="381">
        <f>D37-D43</f>
        <v>3822.21</v>
      </c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x14ac:dyDescent="0.25">
      <c r="A46" s="399"/>
      <c r="B46" s="400"/>
      <c r="C46" s="400"/>
      <c r="D46" s="401"/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x14ac:dyDescent="0.25">
      <c r="A47" s="399"/>
      <c r="B47" s="400"/>
      <c r="C47" s="400"/>
      <c r="D47" s="401"/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thickBot="1" x14ac:dyDescent="0.3">
      <c r="A48" s="399"/>
      <c r="B48" s="400"/>
      <c r="C48" s="400"/>
      <c r="D48" s="401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thickBot="1" x14ac:dyDescent="0.3">
      <c r="A49" s="645" t="s">
        <v>602</v>
      </c>
      <c r="B49" s="646"/>
      <c r="C49" s="646"/>
      <c r="D49" s="647"/>
      <c r="E49" s="2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thickBot="1" x14ac:dyDescent="0.3">
      <c r="A50" s="690" t="s">
        <v>748</v>
      </c>
      <c r="B50" s="670"/>
      <c r="C50" s="671"/>
      <c r="D50" s="403">
        <v>332.26</v>
      </c>
      <c r="E50" s="2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402"/>
      <c r="B51" s="348"/>
      <c r="C51" s="348"/>
      <c r="D51" s="349"/>
      <c r="E51" s="2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customHeight="1" thickBot="1" x14ac:dyDescent="0.3">
      <c r="A52" s="651" t="s">
        <v>6</v>
      </c>
      <c r="B52" s="652"/>
      <c r="C52" s="652"/>
      <c r="D52" s="653"/>
      <c r="E52" s="2"/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x14ac:dyDescent="0.25">
      <c r="A53" s="402"/>
      <c r="B53" s="348"/>
      <c r="C53" s="348"/>
      <c r="D53" s="349"/>
      <c r="E53" s="2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thickBot="1" x14ac:dyDescent="0.3">
      <c r="A54" s="339" t="s">
        <v>600</v>
      </c>
      <c r="B54" s="9"/>
      <c r="C54" s="2"/>
      <c r="D54" s="8"/>
      <c r="E54" s="2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x14ac:dyDescent="0.25">
      <c r="A55" s="404">
        <v>43452</v>
      </c>
      <c r="B55" s="405"/>
      <c r="C55" s="564" t="s">
        <v>753</v>
      </c>
      <c r="D55" s="383">
        <v>50</v>
      </c>
      <c r="E55" s="341"/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x14ac:dyDescent="0.25">
      <c r="A56" s="407">
        <v>43453</v>
      </c>
      <c r="B56" s="408"/>
      <c r="C56" s="585" t="s">
        <v>769</v>
      </c>
      <c r="D56" s="410">
        <v>1000</v>
      </c>
      <c r="E56" s="341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thickBot="1" x14ac:dyDescent="0.3">
      <c r="A57" s="407"/>
      <c r="B57" s="408"/>
      <c r="C57" s="409"/>
      <c r="D57" s="410"/>
      <c r="E57" s="341"/>
      <c r="F57" s="2"/>
      <c r="G57" s="3"/>
      <c r="H57" s="3"/>
      <c r="I57" s="3"/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hidden="1" customHeight="1" x14ac:dyDescent="0.25">
      <c r="A58" s="354">
        <v>43330</v>
      </c>
      <c r="B58" s="355" t="s">
        <v>567</v>
      </c>
      <c r="C58" s="356" t="s">
        <v>593</v>
      </c>
      <c r="D58" s="357">
        <v>0</v>
      </c>
      <c r="E58" s="342">
        <v>140</v>
      </c>
      <c r="F58" s="2"/>
      <c r="G58" s="3"/>
      <c r="H58" s="3"/>
      <c r="I58" s="3"/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thickBot="1" x14ac:dyDescent="0.3">
      <c r="A59" s="654" t="s">
        <v>14</v>
      </c>
      <c r="B59" s="655"/>
      <c r="C59" s="655"/>
      <c r="D59" s="358">
        <f>SUM(D55:D58)</f>
        <v>1050</v>
      </c>
      <c r="E59" s="341"/>
      <c r="F59" s="2"/>
      <c r="G59" s="3"/>
      <c r="H59" s="3"/>
      <c r="I59" s="3"/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thickBot="1" x14ac:dyDescent="0.3">
      <c r="A60" s="347"/>
      <c r="B60" s="348"/>
      <c r="C60" s="348"/>
      <c r="D60" s="349"/>
      <c r="E60" s="341"/>
      <c r="F60" s="2"/>
      <c r="G60" s="3"/>
      <c r="H60" s="3"/>
      <c r="I60" s="3"/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thickBot="1" x14ac:dyDescent="0.3">
      <c r="A61" s="651" t="s">
        <v>36</v>
      </c>
      <c r="B61" s="652"/>
      <c r="C61" s="653"/>
      <c r="D61" s="379">
        <f>SUM(D50+D59)</f>
        <v>1382.26</v>
      </c>
      <c r="E61" s="2"/>
      <c r="F61" s="2"/>
      <c r="G61" s="3"/>
      <c r="H61" s="3"/>
      <c r="I61" s="3"/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thickBot="1" x14ac:dyDescent="0.3">
      <c r="A62" s="402"/>
      <c r="B62" s="348"/>
      <c r="C62" s="348"/>
      <c r="D62" s="349"/>
      <c r="E62" s="2"/>
      <c r="F62" s="2"/>
      <c r="G62" s="3"/>
      <c r="H62" s="3"/>
      <c r="I62" s="3"/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thickBot="1" x14ac:dyDescent="0.3">
      <c r="A63" s="656" t="s">
        <v>596</v>
      </c>
      <c r="B63" s="657"/>
      <c r="C63" s="657"/>
      <c r="D63" s="658"/>
      <c r="E63" s="2"/>
      <c r="F63" s="2"/>
      <c r="G63" s="3"/>
      <c r="H63" s="3"/>
      <c r="I63" s="3"/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x14ac:dyDescent="0.25">
      <c r="A64" s="378"/>
      <c r="B64" s="9"/>
      <c r="C64" s="2"/>
      <c r="D64" s="8"/>
      <c r="E64" s="2"/>
      <c r="F64" s="2"/>
      <c r="G64" s="3"/>
      <c r="H64" s="3"/>
      <c r="I64" s="3"/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thickBot="1" x14ac:dyDescent="0.3">
      <c r="A65" s="339" t="s">
        <v>38</v>
      </c>
      <c r="B65" s="9"/>
      <c r="C65" s="2"/>
      <c r="D65" s="8"/>
      <c r="E65" s="2"/>
      <c r="F65" s="2"/>
      <c r="G65" s="3"/>
      <c r="H65" s="3"/>
      <c r="I65" s="3"/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customHeight="1" x14ac:dyDescent="0.25">
      <c r="A66" s="388"/>
      <c r="B66" s="389"/>
      <c r="C66" s="362"/>
      <c r="D66" s="383"/>
      <c r="E66" s="2"/>
      <c r="F66" s="2"/>
      <c r="G66" s="3"/>
      <c r="H66" s="3"/>
      <c r="I66" s="3"/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x14ac:dyDescent="0.25">
      <c r="A67" s="392"/>
      <c r="B67" s="390"/>
      <c r="C67" s="384"/>
      <c r="D67" s="385"/>
      <c r="E67" s="2"/>
      <c r="F67" s="2"/>
      <c r="G67" s="3"/>
      <c r="H67" s="3"/>
      <c r="I67" s="3"/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" customHeight="1" thickBot="1" x14ac:dyDescent="0.3">
      <c r="A68" s="393"/>
      <c r="B68" s="391"/>
      <c r="C68" s="386"/>
      <c r="D68" s="387"/>
      <c r="E68" s="2"/>
      <c r="F68" s="2"/>
      <c r="G68" s="3"/>
      <c r="H68" s="3"/>
      <c r="I68" s="3"/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" customHeight="1" thickBot="1" x14ac:dyDescent="0.3">
      <c r="A69" s="654" t="s">
        <v>77</v>
      </c>
      <c r="B69" s="659"/>
      <c r="C69" s="659"/>
      <c r="D69" s="358">
        <f>SUM(D66:D68)</f>
        <v>0</v>
      </c>
      <c r="E69" s="2"/>
      <c r="F69" s="2"/>
      <c r="G69" s="3"/>
      <c r="H69" s="3"/>
      <c r="I69" s="3"/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" customHeight="1" thickBot="1" x14ac:dyDescent="0.3">
      <c r="A70" s="42"/>
      <c r="B70" s="42"/>
      <c r="C70" s="42"/>
      <c r="D70" s="45"/>
      <c r="E70" s="2"/>
      <c r="F70" s="2"/>
      <c r="G70" s="3"/>
      <c r="H70" s="3"/>
      <c r="I70" s="3"/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" customHeight="1" thickBot="1" x14ac:dyDescent="0.3">
      <c r="A71" s="660" t="s">
        <v>81</v>
      </c>
      <c r="B71" s="661"/>
      <c r="C71" s="662"/>
      <c r="D71" s="380">
        <f>D69</f>
        <v>0</v>
      </c>
      <c r="E71" s="2"/>
      <c r="F71" s="2"/>
      <c r="G71" s="3"/>
      <c r="H71" s="3"/>
      <c r="I71" s="3"/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" customHeight="1" x14ac:dyDescent="0.25">
      <c r="A72" s="402"/>
      <c r="B72" s="348"/>
      <c r="C72" s="348"/>
      <c r="D72" s="349"/>
      <c r="E72" s="2"/>
      <c r="F72" s="2"/>
      <c r="G72" s="3"/>
      <c r="H72" s="3"/>
      <c r="I72" s="3"/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" customHeight="1" x14ac:dyDescent="0.25">
      <c r="A73" s="642" t="s">
        <v>80</v>
      </c>
      <c r="B73" s="643"/>
      <c r="C73" s="643"/>
      <c r="D73" s="370"/>
      <c r="E73" s="2"/>
      <c r="F73" s="2"/>
      <c r="G73" s="3"/>
      <c r="H73" s="3"/>
      <c r="I73" s="3"/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thickBot="1" x14ac:dyDescent="0.3">
      <c r="A74" s="42"/>
      <c r="B74" s="42"/>
      <c r="C74" s="42"/>
      <c r="D74" s="45"/>
      <c r="E74" s="2"/>
      <c r="F74" s="2"/>
      <c r="G74" s="3"/>
      <c r="H74" s="3"/>
      <c r="I74" s="3"/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" customHeight="1" thickBot="1" x14ac:dyDescent="0.3">
      <c r="A75" s="663" t="s">
        <v>771</v>
      </c>
      <c r="B75" s="664"/>
      <c r="C75" s="665"/>
      <c r="D75" s="381">
        <f>D61-D71</f>
        <v>1382.26</v>
      </c>
      <c r="E75" s="2"/>
      <c r="F75" s="2"/>
      <c r="G75" s="3"/>
      <c r="H75" s="3"/>
      <c r="I75" s="3"/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" customHeight="1" x14ac:dyDescent="0.25">
      <c r="A76" s="42"/>
      <c r="B76" s="42"/>
      <c r="C76" s="42"/>
      <c r="D76" s="45"/>
      <c r="E76" s="2"/>
      <c r="F76" s="2"/>
      <c r="G76" s="3"/>
      <c r="H76" s="3"/>
      <c r="I76" s="3"/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thickBot="1" x14ac:dyDescent="0.3">
      <c r="A77" s="666" t="s">
        <v>612</v>
      </c>
      <c r="B77" s="667"/>
      <c r="C77" s="667"/>
      <c r="D77" s="394"/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" customHeight="1" x14ac:dyDescent="0.25">
      <c r="A78" s="371"/>
      <c r="B78" s="373"/>
      <c r="C78" s="373"/>
      <c r="D78" s="374"/>
      <c r="E78" s="2"/>
      <c r="F78" s="2"/>
      <c r="G78" s="3"/>
      <c r="H78" s="3"/>
      <c r="I78" s="3"/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" customHeight="1" x14ac:dyDescent="0.25">
      <c r="A79" s="375"/>
      <c r="B79" s="372"/>
      <c r="C79" s="372"/>
      <c r="D79" s="376"/>
      <c r="E79" s="2"/>
      <c r="F79" s="2"/>
      <c r="G79" s="3"/>
      <c r="H79" s="3"/>
      <c r="I79" s="3"/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" customHeight="1" thickBot="1" x14ac:dyDescent="0.3">
      <c r="A80" s="395"/>
      <c r="B80" s="396"/>
      <c r="C80" s="396"/>
      <c r="D80" s="397"/>
      <c r="E80" s="2"/>
      <c r="F80" s="2"/>
      <c r="G80" s="3"/>
      <c r="H80" s="3"/>
      <c r="I80" s="3"/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thickBot="1" x14ac:dyDescent="0.3">
      <c r="A81" s="656" t="s">
        <v>613</v>
      </c>
      <c r="B81" s="657"/>
      <c r="C81" s="672"/>
      <c r="D81" s="398">
        <f>SUM(D78:D80)</f>
        <v>0</v>
      </c>
      <c r="E81" s="2"/>
      <c r="F81" s="2"/>
      <c r="G81" s="3"/>
      <c r="H81" s="3"/>
      <c r="I81" s="3"/>
      <c r="J81" s="2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" customHeight="1" thickBot="1" x14ac:dyDescent="0.3">
      <c r="A82" s="320"/>
      <c r="B82" s="321"/>
      <c r="C82" s="192"/>
      <c r="D82" s="309"/>
      <c r="E82" s="2"/>
      <c r="F82" s="2"/>
      <c r="G82" s="3"/>
      <c r="H82" s="3"/>
      <c r="I82" s="3"/>
      <c r="J82" s="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" customHeight="1" thickBot="1" x14ac:dyDescent="0.3">
      <c r="A83" s="668" t="s">
        <v>601</v>
      </c>
      <c r="B83" s="664"/>
      <c r="C83" s="669"/>
      <c r="D83" s="381">
        <f>D75-D81</f>
        <v>1382.26</v>
      </c>
      <c r="E83" s="2"/>
      <c r="F83" s="2"/>
      <c r="G83" s="3"/>
      <c r="H83" s="3"/>
      <c r="I83" s="3"/>
      <c r="J83" s="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" customHeight="1" x14ac:dyDescent="0.25">
      <c r="A84" s="399"/>
      <c r="B84" s="400"/>
      <c r="C84" s="400"/>
      <c r="D84" s="401"/>
      <c r="E84" s="2"/>
      <c r="F84" s="2"/>
      <c r="G84" s="3"/>
      <c r="H84" s="3"/>
      <c r="I84" s="3"/>
      <c r="J84" s="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" customHeight="1" x14ac:dyDescent="0.25">
      <c r="A85" s="399"/>
      <c r="B85" s="400"/>
      <c r="C85" s="400"/>
      <c r="D85" s="401"/>
      <c r="E85" s="2"/>
      <c r="F85" s="2"/>
      <c r="G85" s="3"/>
      <c r="H85" s="3"/>
      <c r="I85" s="3"/>
      <c r="J85" s="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" customHeight="1" thickBot="1" x14ac:dyDescent="0.3">
      <c r="A86" s="399"/>
      <c r="B86" s="400"/>
      <c r="C86" s="400"/>
      <c r="D86" s="401"/>
      <c r="E86" s="2"/>
      <c r="F86" s="2"/>
      <c r="G86" s="3"/>
      <c r="H86" s="3"/>
      <c r="I86" s="3"/>
      <c r="J86" s="2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" customHeight="1" thickBot="1" x14ac:dyDescent="0.3">
      <c r="A87" s="645" t="s">
        <v>614</v>
      </c>
      <c r="B87" s="646"/>
      <c r="C87" s="646"/>
      <c r="D87" s="647"/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thickBot="1" x14ac:dyDescent="0.3">
      <c r="A88" s="690" t="s">
        <v>754</v>
      </c>
      <c r="B88" s="670"/>
      <c r="C88" s="671"/>
      <c r="D88" s="403">
        <v>6008.35</v>
      </c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thickBot="1" x14ac:dyDescent="0.3">
      <c r="A89" s="402"/>
      <c r="B89" s="348"/>
      <c r="C89" s="348"/>
      <c r="D89" s="349"/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thickBot="1" x14ac:dyDescent="0.3">
      <c r="A90" s="651" t="s">
        <v>6</v>
      </c>
      <c r="B90" s="652"/>
      <c r="C90" s="652"/>
      <c r="D90" s="653"/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402"/>
      <c r="B91" s="348"/>
      <c r="C91" s="348"/>
      <c r="D91" s="349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thickBot="1" x14ac:dyDescent="0.3">
      <c r="A92" s="339" t="s">
        <v>600</v>
      </c>
      <c r="B92" s="9"/>
      <c r="C92" s="2"/>
      <c r="D92" s="8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thickBot="1" x14ac:dyDescent="0.3">
      <c r="A93" s="404">
        <v>43433</v>
      </c>
      <c r="B93" s="405"/>
      <c r="C93" s="564" t="s">
        <v>756</v>
      </c>
      <c r="D93" s="383">
        <v>197.02</v>
      </c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thickBot="1" x14ac:dyDescent="0.3">
      <c r="A94" s="404">
        <v>43433</v>
      </c>
      <c r="B94" s="408"/>
      <c r="C94" s="564" t="s">
        <v>757</v>
      </c>
      <c r="D94" s="383">
        <v>197.02</v>
      </c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thickBot="1" x14ac:dyDescent="0.3">
      <c r="A95" s="407">
        <v>43435</v>
      </c>
      <c r="B95" s="408"/>
      <c r="C95" s="564" t="s">
        <v>758</v>
      </c>
      <c r="D95" s="383">
        <v>197.02</v>
      </c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thickBot="1" x14ac:dyDescent="0.3">
      <c r="A96" s="407">
        <v>43438</v>
      </c>
      <c r="B96" s="408"/>
      <c r="C96" s="564" t="s">
        <v>759</v>
      </c>
      <c r="D96" s="383">
        <v>197.02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thickBot="1" x14ac:dyDescent="0.3">
      <c r="A97" s="407">
        <v>43440</v>
      </c>
      <c r="B97" s="408"/>
      <c r="C97" s="564" t="s">
        <v>760</v>
      </c>
      <c r="D97" s="410">
        <v>50</v>
      </c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thickBot="1" x14ac:dyDescent="0.3">
      <c r="A98" s="407">
        <v>43440</v>
      </c>
      <c r="B98" s="408"/>
      <c r="C98" s="564" t="s">
        <v>762</v>
      </c>
      <c r="D98" s="410">
        <v>37.5</v>
      </c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thickBot="1" x14ac:dyDescent="0.3">
      <c r="A99" s="407">
        <v>43440</v>
      </c>
      <c r="B99" s="408"/>
      <c r="C99" s="564" t="s">
        <v>761</v>
      </c>
      <c r="D99" s="410">
        <v>50</v>
      </c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thickBot="1" x14ac:dyDescent="0.3">
      <c r="A100" s="407">
        <v>43442</v>
      </c>
      <c r="B100" s="408"/>
      <c r="C100" s="564" t="s">
        <v>763</v>
      </c>
      <c r="D100" s="410">
        <v>50</v>
      </c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thickBot="1" x14ac:dyDescent="0.3">
      <c r="A101" s="407">
        <v>43445</v>
      </c>
      <c r="B101" s="408"/>
      <c r="C101" s="564" t="s">
        <v>764</v>
      </c>
      <c r="D101" s="410">
        <v>37.5</v>
      </c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thickBot="1" x14ac:dyDescent="0.3">
      <c r="A102" s="407">
        <v>43445</v>
      </c>
      <c r="B102" s="408"/>
      <c r="C102" s="564" t="s">
        <v>765</v>
      </c>
      <c r="D102" s="410">
        <v>32.5</v>
      </c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thickBot="1" x14ac:dyDescent="0.3">
      <c r="A103" s="407">
        <v>43445</v>
      </c>
      <c r="B103" s="408"/>
      <c r="C103" s="564" t="s">
        <v>766</v>
      </c>
      <c r="D103" s="410">
        <v>50</v>
      </c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thickBot="1" x14ac:dyDescent="0.3">
      <c r="A104" s="407">
        <v>43445</v>
      </c>
      <c r="B104" s="408"/>
      <c r="C104" s="564" t="s">
        <v>767</v>
      </c>
      <c r="D104" s="410">
        <v>30</v>
      </c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431">
        <v>43445</v>
      </c>
      <c r="B105" s="432"/>
      <c r="C105" s="588" t="s">
        <v>768</v>
      </c>
      <c r="D105" s="411">
        <v>50</v>
      </c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589"/>
      <c r="B106" s="590"/>
      <c r="C106" s="591"/>
      <c r="D106" s="592"/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x14ac:dyDescent="0.25">
      <c r="A107" s="589"/>
      <c r="B107" s="590"/>
      <c r="C107" s="591"/>
      <c r="D107" s="592"/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thickBot="1" x14ac:dyDescent="0.3">
      <c r="A108" s="673" t="s">
        <v>14</v>
      </c>
      <c r="B108" s="691"/>
      <c r="C108" s="691"/>
      <c r="D108" s="412">
        <f>SUM(D93:D105)</f>
        <v>1175.58</v>
      </c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thickBot="1" x14ac:dyDescent="0.3">
      <c r="A109" s="347"/>
      <c r="B109" s="348"/>
      <c r="C109" s="348"/>
      <c r="D109" s="349"/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thickBot="1" x14ac:dyDescent="0.3">
      <c r="A110" s="651" t="s">
        <v>36</v>
      </c>
      <c r="B110" s="652"/>
      <c r="C110" s="653"/>
      <c r="D110" s="379">
        <f>D88+D108</f>
        <v>7183.93</v>
      </c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thickBot="1" x14ac:dyDescent="0.3">
      <c r="A111" s="402"/>
      <c r="B111" s="348"/>
      <c r="C111" s="348"/>
      <c r="D111" s="349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thickBot="1" x14ac:dyDescent="0.3">
      <c r="A112" s="656" t="s">
        <v>596</v>
      </c>
      <c r="B112" s="657"/>
      <c r="C112" s="657"/>
      <c r="D112" s="658"/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x14ac:dyDescent="0.25">
      <c r="A113" s="378"/>
      <c r="B113" s="9"/>
      <c r="C113" s="2"/>
      <c r="D113" s="8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thickBot="1" x14ac:dyDescent="0.3">
      <c r="A114" s="339" t="s">
        <v>38</v>
      </c>
      <c r="B114" s="9"/>
      <c r="C114" s="2"/>
      <c r="D114" s="8"/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thickBot="1" x14ac:dyDescent="0.3">
      <c r="A115" s="388">
        <v>43433</v>
      </c>
      <c r="B115" s="405"/>
      <c r="C115" s="382" t="s">
        <v>145</v>
      </c>
      <c r="D115" s="383">
        <v>6.01</v>
      </c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thickBot="1" x14ac:dyDescent="0.3">
      <c r="A116" s="388">
        <v>43433</v>
      </c>
      <c r="B116" s="408"/>
      <c r="C116" s="382" t="s">
        <v>145</v>
      </c>
      <c r="D116" s="383">
        <v>6.01</v>
      </c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thickBot="1" x14ac:dyDescent="0.3">
      <c r="A117" s="434">
        <v>43435</v>
      </c>
      <c r="B117" s="408"/>
      <c r="C117" s="382" t="s">
        <v>145</v>
      </c>
      <c r="D117" s="383">
        <v>6.01</v>
      </c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thickBot="1" x14ac:dyDescent="0.3">
      <c r="A118" s="434">
        <v>43438</v>
      </c>
      <c r="B118" s="408"/>
      <c r="C118" s="382" t="s">
        <v>145</v>
      </c>
      <c r="D118" s="383">
        <v>6.01</v>
      </c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x14ac:dyDescent="0.25">
      <c r="A119" s="434">
        <v>43440</v>
      </c>
      <c r="B119" s="408"/>
      <c r="C119" s="382" t="s">
        <v>145</v>
      </c>
      <c r="D119" s="410">
        <v>1.75</v>
      </c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x14ac:dyDescent="0.25">
      <c r="A120" s="434">
        <v>43441</v>
      </c>
      <c r="B120" s="408"/>
      <c r="C120" s="587" t="s">
        <v>755</v>
      </c>
      <c r="D120" s="410">
        <v>1540</v>
      </c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434">
        <v>43442</v>
      </c>
      <c r="B121" s="408"/>
      <c r="C121" s="435" t="s">
        <v>145</v>
      </c>
      <c r="D121" s="410">
        <v>1.75</v>
      </c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x14ac:dyDescent="0.25">
      <c r="A122" s="434">
        <v>43445</v>
      </c>
      <c r="B122" s="408"/>
      <c r="C122" s="435" t="s">
        <v>145</v>
      </c>
      <c r="D122" s="410">
        <v>1.39</v>
      </c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x14ac:dyDescent="0.25">
      <c r="A123" s="434">
        <v>43445</v>
      </c>
      <c r="B123" s="408"/>
      <c r="C123" s="435" t="s">
        <v>145</v>
      </c>
      <c r="D123" s="410">
        <v>1.24</v>
      </c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434">
        <v>43445</v>
      </c>
      <c r="B124" s="408"/>
      <c r="C124" s="435" t="s">
        <v>145</v>
      </c>
      <c r="D124" s="410">
        <v>1.75</v>
      </c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x14ac:dyDescent="0.25">
      <c r="A125" s="434">
        <v>43445</v>
      </c>
      <c r="B125" s="408"/>
      <c r="C125" s="435" t="s">
        <v>145</v>
      </c>
      <c r="D125" s="410">
        <v>1.17</v>
      </c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434">
        <v>43445</v>
      </c>
      <c r="B126" s="408"/>
      <c r="C126" s="435" t="s">
        <v>145</v>
      </c>
      <c r="D126" s="410">
        <v>1.75</v>
      </c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434">
        <v>43455</v>
      </c>
      <c r="B127" s="408"/>
      <c r="C127" s="587" t="s">
        <v>777</v>
      </c>
      <c r="D127" s="410">
        <v>21.32</v>
      </c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434"/>
      <c r="B128" s="408"/>
      <c r="C128" s="435"/>
      <c r="D128" s="410"/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434"/>
      <c r="B129" s="408"/>
      <c r="C129" s="435"/>
      <c r="D129" s="410"/>
      <c r="E129" s="2"/>
      <c r="F129" s="2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thickBot="1" x14ac:dyDescent="0.3">
      <c r="A130" s="673" t="s">
        <v>77</v>
      </c>
      <c r="B130" s="674"/>
      <c r="C130" s="674"/>
      <c r="D130" s="412">
        <f>SUM(D115:D129)</f>
        <v>1596.16</v>
      </c>
      <c r="E130" s="2"/>
      <c r="F130" s="2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thickBot="1" x14ac:dyDescent="0.3">
      <c r="A131" s="42"/>
      <c r="B131" s="42"/>
      <c r="C131" s="42"/>
      <c r="D131" s="45"/>
      <c r="E131" s="2"/>
      <c r="F131" s="2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thickBot="1" x14ac:dyDescent="0.3">
      <c r="A132" s="660" t="s">
        <v>81</v>
      </c>
      <c r="B132" s="661"/>
      <c r="C132" s="662"/>
      <c r="D132" s="380">
        <f>D130</f>
        <v>1596.16</v>
      </c>
      <c r="E132" s="2"/>
      <c r="F132" s="2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25">
      <c r="A133" s="402"/>
      <c r="B133" s="348"/>
      <c r="C133" s="348"/>
      <c r="D133" s="349"/>
      <c r="E133" s="2"/>
      <c r="F133" s="2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642" t="s">
        <v>80</v>
      </c>
      <c r="B134" s="643"/>
      <c r="C134" s="643"/>
      <c r="D134" s="370"/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thickBot="1" x14ac:dyDescent="0.3">
      <c r="A135" s="42"/>
      <c r="B135" s="42"/>
      <c r="C135" s="42"/>
      <c r="D135" s="45"/>
      <c r="E135" s="2"/>
      <c r="F135" s="2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thickBot="1" x14ac:dyDescent="0.3">
      <c r="A136" s="663" t="s">
        <v>772</v>
      </c>
      <c r="B136" s="664"/>
      <c r="C136" s="665"/>
      <c r="D136" s="381">
        <f>D110-D132</f>
        <v>5587.77</v>
      </c>
      <c r="E136" s="2"/>
      <c r="F136" s="2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42"/>
      <c r="B137" s="42"/>
      <c r="C137" s="42"/>
      <c r="D137" s="45"/>
      <c r="E137" s="2"/>
      <c r="F137" s="2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thickBot="1" x14ac:dyDescent="0.3">
      <c r="A138" s="666" t="s">
        <v>612</v>
      </c>
      <c r="B138" s="667"/>
      <c r="C138" s="667"/>
      <c r="D138" s="394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371"/>
      <c r="B139" s="373"/>
      <c r="C139" s="373"/>
      <c r="D139" s="374"/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375"/>
      <c r="B140" s="372"/>
      <c r="C140" s="372"/>
      <c r="D140" s="376"/>
      <c r="E140" s="2"/>
      <c r="F140" s="2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thickBot="1" x14ac:dyDescent="0.3">
      <c r="A141" s="395"/>
      <c r="B141" s="396"/>
      <c r="C141" s="396"/>
      <c r="D141" s="397"/>
      <c r="E141" s="2"/>
      <c r="F141" s="2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thickBot="1" x14ac:dyDescent="0.3">
      <c r="A142" s="656" t="s">
        <v>613</v>
      </c>
      <c r="B142" s="657"/>
      <c r="C142" s="672"/>
      <c r="D142" s="398">
        <f>SUM(D139:D141)</f>
        <v>0</v>
      </c>
      <c r="E142" s="2"/>
      <c r="F142" s="2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thickBot="1" x14ac:dyDescent="0.3">
      <c r="A143" s="320"/>
      <c r="B143" s="321"/>
      <c r="C143" s="192"/>
      <c r="D143" s="309"/>
      <c r="E143" s="2"/>
      <c r="F143" s="2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thickBot="1" x14ac:dyDescent="0.3">
      <c r="A144" s="668" t="s">
        <v>601</v>
      </c>
      <c r="B144" s="664"/>
      <c r="C144" s="669"/>
      <c r="D144" s="381">
        <f>D136-D142</f>
        <v>5587.77</v>
      </c>
      <c r="E144" s="2"/>
      <c r="F144" s="2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5">
      <c r="A145" s="399"/>
      <c r="B145" s="400"/>
      <c r="C145" s="400"/>
      <c r="D145" s="401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399"/>
      <c r="B146" s="400"/>
      <c r="C146" s="400"/>
      <c r="D146" s="401"/>
      <c r="E146" s="2"/>
      <c r="F146" s="2"/>
      <c r="G146" s="3"/>
      <c r="H146" s="3"/>
      <c r="I146" s="3"/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thickBot="1" x14ac:dyDescent="0.3">
      <c r="A147" s="399"/>
      <c r="B147" s="400"/>
      <c r="C147" s="400"/>
      <c r="D147" s="401"/>
      <c r="E147" s="2"/>
      <c r="F147" s="2"/>
      <c r="G147" s="3"/>
      <c r="H147" s="3"/>
      <c r="I147" s="3"/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686" t="s">
        <v>164</v>
      </c>
      <c r="B148" s="687"/>
      <c r="C148" s="162" t="s">
        <v>166</v>
      </c>
      <c r="D148" s="40">
        <f>D45</f>
        <v>3822.21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25">
      <c r="A149" s="683" t="s">
        <v>167</v>
      </c>
      <c r="B149" s="680"/>
      <c r="C149" s="167" t="s">
        <v>170</v>
      </c>
      <c r="D149" s="169">
        <f>D144</f>
        <v>5587.77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683" t="s">
        <v>172</v>
      </c>
      <c r="B150" s="680"/>
      <c r="C150" s="167" t="s">
        <v>173</v>
      </c>
      <c r="D150" s="169">
        <v>0.42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683" t="s">
        <v>174</v>
      </c>
      <c r="B151" s="680"/>
      <c r="C151" s="167" t="s">
        <v>173</v>
      </c>
      <c r="D151" s="169">
        <v>206.97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683" t="s">
        <v>175</v>
      </c>
      <c r="B152" s="680"/>
      <c r="C152" s="174" t="s">
        <v>173</v>
      </c>
      <c r="D152" s="176">
        <f>D83</f>
        <v>1382.26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thickBot="1" x14ac:dyDescent="0.3">
      <c r="A153" s="684" t="s">
        <v>176</v>
      </c>
      <c r="B153" s="685"/>
      <c r="C153" s="178" t="s">
        <v>173</v>
      </c>
      <c r="D153" s="426">
        <v>2075.67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thickBot="1" x14ac:dyDescent="0.3">
      <c r="A154" s="688" t="s">
        <v>178</v>
      </c>
      <c r="B154" s="689"/>
      <c r="C154" s="689"/>
      <c r="D154" s="430">
        <f>SUM(D148:D153)</f>
        <v>13075.3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3"/>
      <c r="B155" s="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25">
      <c r="A156" s="3"/>
      <c r="B156" s="5"/>
      <c r="C156" s="2"/>
      <c r="D156" s="2"/>
      <c r="E156" s="2"/>
      <c r="F156" s="2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25">
      <c r="A157" s="3"/>
      <c r="B157" s="5"/>
      <c r="C157" s="2"/>
      <c r="D157" s="192"/>
      <c r="E157" s="2"/>
      <c r="F157" s="2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3"/>
      <c r="B158" s="609"/>
      <c r="C158" s="610"/>
      <c r="D158" s="2"/>
      <c r="E158" s="2"/>
      <c r="F158" s="2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A1036" s="3"/>
      <c r="B1036" s="3"/>
      <c r="C1036" s="3"/>
      <c r="D1036" s="3"/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A1037" s="3"/>
      <c r="B1037" s="3"/>
      <c r="C1037" s="3"/>
      <c r="D1037" s="3"/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A1038" s="3"/>
      <c r="B1038" s="3"/>
      <c r="C1038" s="3"/>
      <c r="D1038" s="3"/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A1039" s="3"/>
      <c r="B1039" s="3"/>
      <c r="C1039" s="3"/>
      <c r="D1039" s="3"/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A1040" s="3"/>
      <c r="B1040" s="3"/>
      <c r="C1040" s="3"/>
      <c r="D1040" s="3"/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1:26" ht="18" customHeight="1" x14ac:dyDescent="0.25">
      <c r="A1041" s="3"/>
      <c r="B1041" s="3"/>
      <c r="C1041" s="3"/>
      <c r="D1041" s="3"/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1:26" ht="18" customHeight="1" x14ac:dyDescent="0.25">
      <c r="A1042" s="3"/>
      <c r="B1042" s="3"/>
      <c r="C1042" s="3"/>
      <c r="D1042" s="3"/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1:26" ht="18" customHeight="1" x14ac:dyDescent="0.25">
      <c r="A1043" s="3"/>
      <c r="B1043" s="3"/>
      <c r="C1043" s="3"/>
      <c r="D1043" s="3"/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1:26" ht="18" customHeight="1" x14ac:dyDescent="0.25">
      <c r="A1044" s="3"/>
      <c r="B1044" s="3"/>
      <c r="C1044" s="3"/>
      <c r="D1044" s="3"/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1:26" ht="18" customHeight="1" x14ac:dyDescent="0.25">
      <c r="A1045" s="3"/>
      <c r="B1045" s="3"/>
      <c r="C1045" s="3"/>
      <c r="D1045" s="3"/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ht="18" customHeight="1" x14ac:dyDescent="0.25">
      <c r="A1046" s="3"/>
      <c r="B1046" s="3"/>
      <c r="C1046" s="3"/>
      <c r="D1046" s="3"/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1:26" ht="18" customHeight="1" x14ac:dyDescent="0.25">
      <c r="A1047" s="3"/>
      <c r="B1047" s="3"/>
      <c r="C1047" s="3"/>
      <c r="D1047" s="3"/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1:26" ht="18" customHeight="1" x14ac:dyDescent="0.25">
      <c r="A1048" s="3"/>
      <c r="B1048" s="3"/>
      <c r="C1048" s="3"/>
      <c r="D1048" s="3"/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1:26" ht="18" customHeight="1" x14ac:dyDescent="0.25">
      <c r="A1049" s="3"/>
      <c r="B1049" s="3"/>
      <c r="C1049" s="3"/>
      <c r="D1049" s="3"/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1:26" ht="18" customHeight="1" x14ac:dyDescent="0.25">
      <c r="A1050" s="3"/>
      <c r="B1050" s="3"/>
      <c r="C1050" s="3"/>
      <c r="D1050" s="3"/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1:26" ht="18" customHeight="1" x14ac:dyDescent="0.25">
      <c r="A1051" s="3"/>
      <c r="B1051" s="3"/>
      <c r="C1051" s="3"/>
      <c r="D1051" s="3"/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1:26" ht="18" customHeight="1" x14ac:dyDescent="0.25">
      <c r="A1052" s="3"/>
      <c r="B1052" s="3"/>
      <c r="C1052" s="3"/>
      <c r="D1052" s="3"/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1:26" ht="18" customHeight="1" x14ac:dyDescent="0.25">
      <c r="A1053" s="3"/>
      <c r="B1053" s="3"/>
      <c r="C1053" s="3"/>
      <c r="D1053" s="3"/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1:26" ht="18" customHeight="1" x14ac:dyDescent="0.25">
      <c r="A1054" s="3"/>
      <c r="B1054" s="3"/>
      <c r="C1054" s="3"/>
      <c r="D1054" s="3"/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1:26" ht="18" customHeight="1" x14ac:dyDescent="0.25">
      <c r="A1055" s="3"/>
      <c r="B1055" s="3"/>
      <c r="C1055" s="3"/>
      <c r="D1055" s="3"/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1:26" ht="18" customHeight="1" x14ac:dyDescent="0.25">
      <c r="A1056" s="3"/>
      <c r="B1056" s="3"/>
      <c r="C1056" s="3"/>
      <c r="D1056" s="3"/>
      <c r="E1056" s="2"/>
      <c r="F1056" s="2"/>
      <c r="G1056" s="3"/>
      <c r="H1056" s="3"/>
      <c r="I1056" s="3"/>
      <c r="J1056" s="2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1:26" ht="18" customHeight="1" x14ac:dyDescent="0.25">
      <c r="A1057" s="3"/>
      <c r="B1057" s="3"/>
      <c r="C1057" s="3"/>
      <c r="D1057" s="3"/>
      <c r="E1057" s="2"/>
      <c r="F1057" s="2"/>
      <c r="G1057" s="3"/>
      <c r="H1057" s="3"/>
      <c r="I1057" s="3"/>
      <c r="J1057" s="2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spans="1:26" ht="18" customHeight="1" x14ac:dyDescent="0.25">
      <c r="A1058" s="3"/>
      <c r="B1058" s="3"/>
      <c r="C1058" s="3"/>
      <c r="D1058" s="3"/>
      <c r="E1058" s="2"/>
      <c r="F1058" s="2"/>
      <c r="G1058" s="3"/>
      <c r="H1058" s="3"/>
      <c r="I1058" s="3"/>
      <c r="J1058" s="2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spans="1:26" ht="18" customHeight="1" x14ac:dyDescent="0.25">
      <c r="A1059" s="3"/>
      <c r="B1059" s="3"/>
      <c r="C1059" s="3"/>
      <c r="D1059" s="3"/>
      <c r="E1059" s="2"/>
      <c r="F1059" s="2"/>
      <c r="G1059" s="3"/>
      <c r="H1059" s="3"/>
      <c r="I1059" s="3"/>
      <c r="J1059" s="2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1:26" ht="18" customHeight="1" x14ac:dyDescent="0.25">
      <c r="E1060" s="2"/>
      <c r="F1060" s="2"/>
      <c r="G1060" s="3"/>
      <c r="H1060" s="3"/>
      <c r="I1060" s="3"/>
      <c r="J1060" s="2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spans="1:26" ht="18" customHeight="1" x14ac:dyDescent="0.25">
      <c r="E1061" s="2"/>
      <c r="F1061" s="2"/>
      <c r="G1061" s="3"/>
      <c r="H1061" s="3"/>
      <c r="I1061" s="3"/>
      <c r="J1061" s="2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spans="1:26" ht="18" customHeight="1" x14ac:dyDescent="0.25">
      <c r="E1062" s="2"/>
      <c r="F1062" s="2"/>
      <c r="G1062" s="3"/>
      <c r="H1062" s="3"/>
      <c r="I1062" s="3"/>
      <c r="J1062" s="2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spans="1:26" ht="18" customHeight="1" x14ac:dyDescent="0.25">
      <c r="E1063" s="2"/>
      <c r="F1063" s="2"/>
      <c r="G1063" s="3"/>
      <c r="H1063" s="3"/>
      <c r="I1063" s="3"/>
      <c r="J1063" s="2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spans="1:26" ht="18" customHeight="1" x14ac:dyDescent="0.25">
      <c r="E1064" s="2"/>
      <c r="F1064" s="2"/>
      <c r="G1064" s="3"/>
      <c r="H1064" s="3"/>
      <c r="I1064" s="3"/>
      <c r="J1064" s="2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</row>
    <row r="1065" spans="1:26" ht="18" customHeight="1" x14ac:dyDescent="0.25">
      <c r="E1065" s="2"/>
      <c r="F1065" s="2"/>
      <c r="G1065" s="3"/>
      <c r="H1065" s="3"/>
      <c r="I1065" s="3"/>
      <c r="J1065" s="2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</row>
    <row r="1066" spans="1:26" ht="18" customHeight="1" x14ac:dyDescent="0.25">
      <c r="E1066" s="2"/>
      <c r="F1066" s="2"/>
      <c r="G1066" s="3"/>
      <c r="H1066" s="3"/>
      <c r="I1066" s="3"/>
      <c r="J1066" s="2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</row>
    <row r="1067" spans="1:26" ht="18" customHeight="1" x14ac:dyDescent="0.25">
      <c r="E1067" s="2"/>
      <c r="F1067" s="2"/>
      <c r="G1067" s="3"/>
      <c r="H1067" s="3"/>
      <c r="I1067" s="3"/>
      <c r="J1067" s="2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</row>
    <row r="1068" spans="1:26" ht="18" customHeight="1" x14ac:dyDescent="0.25">
      <c r="E1068" s="2"/>
      <c r="F1068" s="2"/>
      <c r="G1068" s="3"/>
      <c r="H1068" s="3"/>
      <c r="I1068" s="3"/>
      <c r="J1068" s="2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</row>
    <row r="1069" spans="1:26" ht="18" customHeight="1" x14ac:dyDescent="0.25">
      <c r="E1069" s="2"/>
      <c r="F1069" s="2"/>
      <c r="G1069" s="3"/>
      <c r="H1069" s="3"/>
      <c r="I1069" s="3"/>
      <c r="J1069" s="2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</row>
    <row r="1070" spans="1:26" ht="18" customHeight="1" x14ac:dyDescent="0.25">
      <c r="E1070" s="2"/>
      <c r="F1070" s="2"/>
      <c r="G1070" s="3"/>
      <c r="H1070" s="3"/>
      <c r="I1070" s="3"/>
      <c r="J1070" s="2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</row>
    <row r="1071" spans="1:26" ht="18" customHeight="1" x14ac:dyDescent="0.25">
      <c r="E1071" s="2"/>
      <c r="F1071" s="2"/>
      <c r="G1071" s="3"/>
      <c r="H1071" s="3"/>
      <c r="I1071" s="3"/>
      <c r="J1071" s="2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</row>
    <row r="1072" spans="1:26" ht="18" customHeight="1" x14ac:dyDescent="0.25">
      <c r="E1072" s="2"/>
      <c r="F1072" s="2"/>
      <c r="G1072" s="3"/>
      <c r="H1072" s="3"/>
      <c r="I1072" s="3"/>
      <c r="J1072" s="2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</row>
    <row r="1073" spans="5:26" ht="18" customHeight="1" x14ac:dyDescent="0.25">
      <c r="E1073" s="2"/>
      <c r="F1073" s="2"/>
      <c r="G1073" s="3"/>
      <c r="H1073" s="3"/>
      <c r="I1073" s="3"/>
      <c r="J1073" s="2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</row>
    <row r="1074" spans="5:26" ht="18" customHeight="1" x14ac:dyDescent="0.25">
      <c r="E1074" s="2"/>
      <c r="F1074" s="2"/>
      <c r="G1074" s="3"/>
      <c r="H1074" s="3"/>
      <c r="I1074" s="3"/>
      <c r="J1074" s="2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</row>
    <row r="1075" spans="5:26" ht="18" customHeight="1" x14ac:dyDescent="0.25">
      <c r="E1075" s="2"/>
      <c r="F1075" s="2"/>
      <c r="G1075" s="3"/>
      <c r="H1075" s="3"/>
      <c r="I1075" s="3"/>
      <c r="J1075" s="2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</row>
    <row r="1076" spans="5:26" ht="18" customHeight="1" x14ac:dyDescent="0.25">
      <c r="E1076" s="2"/>
      <c r="F1076" s="2"/>
      <c r="G1076" s="3"/>
      <c r="H1076" s="3"/>
      <c r="I1076" s="3"/>
      <c r="J1076" s="2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</row>
    <row r="1077" spans="5:26" ht="18" customHeight="1" x14ac:dyDescent="0.25">
      <c r="E1077" s="2"/>
      <c r="F1077" s="2"/>
      <c r="G1077" s="3"/>
      <c r="H1077" s="3"/>
      <c r="I1077" s="3"/>
      <c r="J1077" s="2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</row>
    <row r="1078" spans="5:26" ht="18" customHeight="1" x14ac:dyDescent="0.25">
      <c r="E1078" s="2"/>
      <c r="F1078" s="2"/>
      <c r="G1078" s="3"/>
      <c r="H1078" s="3"/>
      <c r="I1078" s="3"/>
      <c r="J1078" s="2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</row>
    <row r="1079" spans="5:26" ht="18" customHeight="1" x14ac:dyDescent="0.25">
      <c r="E1079" s="2"/>
      <c r="F1079" s="2"/>
      <c r="G1079" s="3"/>
      <c r="H1079" s="3"/>
      <c r="I1079" s="3"/>
      <c r="J1079" s="2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</row>
  </sheetData>
  <sortState ref="A24:D30">
    <sortCondition ref="A23"/>
  </sortState>
  <mergeCells count="50">
    <mergeCell ref="A154:C154"/>
    <mergeCell ref="B158:C158"/>
    <mergeCell ref="A148:B148"/>
    <mergeCell ref="A149:B149"/>
    <mergeCell ref="A150:B150"/>
    <mergeCell ref="A151:B151"/>
    <mergeCell ref="A152:B152"/>
    <mergeCell ref="A153:B153"/>
    <mergeCell ref="A144:C144"/>
    <mergeCell ref="A88:C88"/>
    <mergeCell ref="A90:D90"/>
    <mergeCell ref="A108:C108"/>
    <mergeCell ref="A110:C110"/>
    <mergeCell ref="A112:D112"/>
    <mergeCell ref="A130:C130"/>
    <mergeCell ref="A132:C132"/>
    <mergeCell ref="A134:C134"/>
    <mergeCell ref="A136:C136"/>
    <mergeCell ref="A138:C138"/>
    <mergeCell ref="A142:C142"/>
    <mergeCell ref="A87:D87"/>
    <mergeCell ref="A52:D52"/>
    <mergeCell ref="A59:C59"/>
    <mergeCell ref="A61:C61"/>
    <mergeCell ref="A63:D63"/>
    <mergeCell ref="A69:C69"/>
    <mergeCell ref="A71:C71"/>
    <mergeCell ref="A73:C73"/>
    <mergeCell ref="A75:C75"/>
    <mergeCell ref="A77:C77"/>
    <mergeCell ref="A81:C81"/>
    <mergeCell ref="A83:C83"/>
    <mergeCell ref="A50:C50"/>
    <mergeCell ref="A16:C16"/>
    <mergeCell ref="A18:C18"/>
    <mergeCell ref="A20:D20"/>
    <mergeCell ref="A31:C31"/>
    <mergeCell ref="A33:C33"/>
    <mergeCell ref="A35:C35"/>
    <mergeCell ref="A37:C37"/>
    <mergeCell ref="A39:C39"/>
    <mergeCell ref="A43:C43"/>
    <mergeCell ref="A45:C45"/>
    <mergeCell ref="A49:D49"/>
    <mergeCell ref="A8:D8"/>
    <mergeCell ref="A1:D1"/>
    <mergeCell ref="A2:D2"/>
    <mergeCell ref="A3:D3"/>
    <mergeCell ref="A5:D5"/>
    <mergeCell ref="A6:C6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F2B37-420C-44BC-9A44-24D17DD1D1FD}">
  <sheetPr>
    <outlinePr summaryBelow="0" summaryRight="0"/>
  </sheetPr>
  <dimension ref="A1:Z1074"/>
  <sheetViews>
    <sheetView zoomScale="80" zoomScaleNormal="80" workbookViewId="0">
      <selection sqref="A1:D1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108.710937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781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90" t="s">
        <v>780</v>
      </c>
      <c r="B6" s="649"/>
      <c r="C6" s="650"/>
      <c r="D6" s="377">
        <v>3822.21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581">
        <v>43482</v>
      </c>
      <c r="B11" s="582" t="s">
        <v>18</v>
      </c>
      <c r="C11" s="564" t="s">
        <v>800</v>
      </c>
      <c r="D11" s="363">
        <v>89.63</v>
      </c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583">
        <v>43488</v>
      </c>
      <c r="B12" s="584"/>
      <c r="C12" s="585" t="s">
        <v>796</v>
      </c>
      <c r="D12" s="586">
        <v>380</v>
      </c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583">
        <v>43489</v>
      </c>
      <c r="B13" s="584" t="s">
        <v>18</v>
      </c>
      <c r="C13" s="585" t="s">
        <v>798</v>
      </c>
      <c r="D13" s="586">
        <v>100</v>
      </c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583">
        <v>43494</v>
      </c>
      <c r="B14" s="584" t="s">
        <v>18</v>
      </c>
      <c r="C14" s="585" t="s">
        <v>797</v>
      </c>
      <c r="D14" s="586">
        <v>30.4</v>
      </c>
      <c r="E14" s="341"/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5">
      <c r="A15" s="583">
        <v>43505</v>
      </c>
      <c r="B15" s="584"/>
      <c r="C15" s="585" t="s">
        <v>795</v>
      </c>
      <c r="D15" s="586">
        <v>28280</v>
      </c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583"/>
      <c r="B16" s="584"/>
      <c r="C16" s="585"/>
      <c r="D16" s="586"/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25">
      <c r="A17" s="583"/>
      <c r="B17" s="584"/>
      <c r="C17" s="585"/>
      <c r="D17" s="586"/>
      <c r="E17" s="341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583"/>
      <c r="B18" s="584"/>
      <c r="C18" s="585"/>
      <c r="D18" s="586"/>
      <c r="E18" s="341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x14ac:dyDescent="0.25">
      <c r="A19" s="583"/>
      <c r="B19" s="584"/>
      <c r="C19" s="585"/>
      <c r="D19" s="586"/>
      <c r="E19" s="341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x14ac:dyDescent="0.25">
      <c r="A20" s="583"/>
      <c r="B20" s="584"/>
      <c r="C20" s="585"/>
      <c r="D20" s="586"/>
      <c r="E20" s="341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thickBot="1" x14ac:dyDescent="0.3">
      <c r="A21" s="583"/>
      <c r="B21" s="584"/>
      <c r="C21" s="585"/>
      <c r="D21" s="586"/>
      <c r="E21" s="341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thickBot="1" x14ac:dyDescent="0.3">
      <c r="A22" s="654" t="s">
        <v>14</v>
      </c>
      <c r="B22" s="655"/>
      <c r="C22" s="655"/>
      <c r="D22" s="358">
        <f>SUM(D11:D21)</f>
        <v>28880.03</v>
      </c>
      <c r="E22" s="341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thickBot="1" x14ac:dyDescent="0.3">
      <c r="A23" s="347"/>
      <c r="B23" s="348"/>
      <c r="C23" s="348"/>
      <c r="D23" s="349"/>
      <c r="E23" s="341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thickBot="1" x14ac:dyDescent="0.3">
      <c r="A24" s="651" t="s">
        <v>36</v>
      </c>
      <c r="B24" s="652"/>
      <c r="C24" s="653"/>
      <c r="D24" s="379">
        <f>D6+D22</f>
        <v>32702.239999999998</v>
      </c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thickBot="1" x14ac:dyDescent="0.3">
      <c r="A25" s="11"/>
      <c r="B25" s="2"/>
      <c r="C25" s="2"/>
      <c r="D25" s="8"/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thickBot="1" x14ac:dyDescent="0.3">
      <c r="A26" s="656" t="s">
        <v>596</v>
      </c>
      <c r="B26" s="657"/>
      <c r="C26" s="657"/>
      <c r="D26" s="658"/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x14ac:dyDescent="0.25">
      <c r="A27" s="378"/>
      <c r="B27" s="9"/>
      <c r="C27" s="2"/>
      <c r="D27" s="8"/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thickBot="1" x14ac:dyDescent="0.3">
      <c r="A28" s="339" t="s">
        <v>38</v>
      </c>
      <c r="B28" s="9"/>
      <c r="C28" s="2"/>
      <c r="D28" s="8"/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thickBot="1" x14ac:dyDescent="0.3">
      <c r="A29" s="565">
        <v>43472</v>
      </c>
      <c r="B29" s="566" t="s">
        <v>782</v>
      </c>
      <c r="C29" s="567" t="s">
        <v>788</v>
      </c>
      <c r="D29" s="568">
        <v>257</v>
      </c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thickBot="1" x14ac:dyDescent="0.3">
      <c r="A30" s="565">
        <v>43473</v>
      </c>
      <c r="B30" s="566"/>
      <c r="C30" s="567" t="s">
        <v>786</v>
      </c>
      <c r="D30" s="572">
        <v>268.43</v>
      </c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thickBot="1" x14ac:dyDescent="0.3">
      <c r="A31" s="565">
        <v>43475</v>
      </c>
      <c r="B31" s="566" t="s">
        <v>783</v>
      </c>
      <c r="C31" s="571" t="s">
        <v>787</v>
      </c>
      <c r="D31" s="572">
        <v>171.81</v>
      </c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565">
        <v>43480</v>
      </c>
      <c r="B32" s="574" t="s">
        <v>784</v>
      </c>
      <c r="C32" s="575" t="s">
        <v>789</v>
      </c>
      <c r="D32" s="576">
        <v>89.63</v>
      </c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x14ac:dyDescent="0.25">
      <c r="A33" s="577">
        <v>43482</v>
      </c>
      <c r="B33" s="578"/>
      <c r="C33" s="579" t="s">
        <v>412</v>
      </c>
      <c r="D33" s="580">
        <v>125</v>
      </c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577">
        <v>43488</v>
      </c>
      <c r="B34" s="578"/>
      <c r="C34" s="579" t="s">
        <v>799</v>
      </c>
      <c r="D34" s="580">
        <v>100</v>
      </c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573">
        <v>43492</v>
      </c>
      <c r="B35" s="574"/>
      <c r="C35" s="575" t="s">
        <v>791</v>
      </c>
      <c r="D35" s="576">
        <v>30.4</v>
      </c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x14ac:dyDescent="0.25">
      <c r="A36" s="573">
        <v>43495</v>
      </c>
      <c r="B36" s="574"/>
      <c r="C36" s="575" t="s">
        <v>813</v>
      </c>
      <c r="D36" s="576">
        <v>139.37</v>
      </c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x14ac:dyDescent="0.25">
      <c r="A37" s="573">
        <v>43505</v>
      </c>
      <c r="B37" s="574"/>
      <c r="C37" s="575"/>
      <c r="D37" s="576">
        <v>10962</v>
      </c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x14ac:dyDescent="0.25">
      <c r="A38" s="573">
        <v>43505</v>
      </c>
      <c r="B38" s="574"/>
      <c r="C38" s="575"/>
      <c r="D38" s="576">
        <v>4322</v>
      </c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thickBot="1" x14ac:dyDescent="0.3">
      <c r="A39" s="673" t="s">
        <v>77</v>
      </c>
      <c r="B39" s="674"/>
      <c r="C39" s="674"/>
      <c r="D39" s="412">
        <f>SUM(D29:D38)</f>
        <v>16465.64</v>
      </c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thickBot="1" x14ac:dyDescent="0.3">
      <c r="A40" s="42"/>
      <c r="B40" s="42"/>
      <c r="C40" s="42"/>
      <c r="D40" s="45"/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" customHeight="1" thickBot="1" x14ac:dyDescent="0.3">
      <c r="A41" s="660" t="s">
        <v>81</v>
      </c>
      <c r="B41" s="661"/>
      <c r="C41" s="662"/>
      <c r="D41" s="380">
        <f>D39</f>
        <v>16465.64</v>
      </c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" customHeight="1" x14ac:dyDescent="0.25">
      <c r="A42" s="42"/>
      <c r="B42" s="42"/>
      <c r="C42" s="42"/>
      <c r="D42" s="45"/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" customHeight="1" x14ac:dyDescent="0.25">
      <c r="A43" s="642" t="s">
        <v>80</v>
      </c>
      <c r="B43" s="643"/>
      <c r="C43" s="643"/>
      <c r="D43" s="370"/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thickBot="1" x14ac:dyDescent="0.3">
      <c r="A44" s="347"/>
      <c r="B44" s="348"/>
      <c r="C44" s="348"/>
      <c r="D44" s="370"/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663" t="s">
        <v>792</v>
      </c>
      <c r="B45" s="664"/>
      <c r="C45" s="665"/>
      <c r="D45" s="381">
        <f>D24-D41</f>
        <v>16236.599999999999</v>
      </c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x14ac:dyDescent="0.25">
      <c r="A46" s="42"/>
      <c r="B46" s="42"/>
      <c r="C46" s="42"/>
      <c r="D46" s="45"/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thickBot="1" x14ac:dyDescent="0.3">
      <c r="A47" s="666" t="s">
        <v>612</v>
      </c>
      <c r="B47" s="667"/>
      <c r="C47" s="667"/>
      <c r="D47" s="394"/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x14ac:dyDescent="0.25">
      <c r="A48" s="594"/>
      <c r="B48" s="595"/>
      <c r="C48" s="373"/>
      <c r="D48" s="374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" customHeight="1" x14ac:dyDescent="0.25">
      <c r="A49" s="375"/>
      <c r="B49" s="372"/>
      <c r="C49" s="372"/>
      <c r="D49" s="376"/>
      <c r="E49" s="2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thickBot="1" x14ac:dyDescent="0.3">
      <c r="A50" s="395"/>
      <c r="B50" s="396"/>
      <c r="C50" s="396"/>
      <c r="D50" s="397"/>
      <c r="E50" s="2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656" t="s">
        <v>613</v>
      </c>
      <c r="B51" s="657"/>
      <c r="C51" s="672"/>
      <c r="D51" s="398">
        <f>SUM(D48:D50)</f>
        <v>0</v>
      </c>
      <c r="E51" s="2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customHeight="1" thickBot="1" x14ac:dyDescent="0.3">
      <c r="A52" s="320"/>
      <c r="B52" s="321"/>
      <c r="C52" s="192"/>
      <c r="D52" s="309"/>
      <c r="E52" s="2"/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thickBot="1" x14ac:dyDescent="0.3">
      <c r="A53" s="668" t="s">
        <v>601</v>
      </c>
      <c r="B53" s="664"/>
      <c r="C53" s="669"/>
      <c r="D53" s="381">
        <f>D45-D51</f>
        <v>16236.599999999999</v>
      </c>
      <c r="E53" s="2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x14ac:dyDescent="0.25">
      <c r="A54" s="399"/>
      <c r="B54" s="400"/>
      <c r="C54" s="400"/>
      <c r="D54" s="401"/>
      <c r="E54" s="2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x14ac:dyDescent="0.25">
      <c r="A55" s="399"/>
      <c r="B55" s="400"/>
      <c r="C55" s="400"/>
      <c r="D55" s="401"/>
      <c r="E55" s="2"/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thickBot="1" x14ac:dyDescent="0.3">
      <c r="A56" s="399"/>
      <c r="B56" s="400"/>
      <c r="C56" s="400"/>
      <c r="D56" s="401"/>
      <c r="E56" s="2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5" customHeight="1" thickBot="1" x14ac:dyDescent="0.3">
      <c r="A57" s="645" t="s">
        <v>602</v>
      </c>
      <c r="B57" s="646"/>
      <c r="C57" s="646"/>
      <c r="D57" s="647"/>
      <c r="E57" s="2"/>
      <c r="F57" s="2"/>
      <c r="G57" s="3"/>
      <c r="H57" s="3"/>
      <c r="I57" s="3"/>
      <c r="J57" s="2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thickBot="1" x14ac:dyDescent="0.3">
      <c r="A58" s="690" t="s">
        <v>780</v>
      </c>
      <c r="B58" s="670"/>
      <c r="C58" s="671"/>
      <c r="D58" s="403">
        <v>1382.26</v>
      </c>
      <c r="E58" s="2"/>
      <c r="F58" s="2"/>
      <c r="G58" s="3"/>
      <c r="H58" s="3"/>
      <c r="I58" s="3"/>
      <c r="J58" s="2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thickBot="1" x14ac:dyDescent="0.3">
      <c r="A59" s="402"/>
      <c r="B59" s="348"/>
      <c r="C59" s="348"/>
      <c r="D59" s="349"/>
      <c r="E59" s="2"/>
      <c r="F59" s="2"/>
      <c r="G59" s="3"/>
      <c r="H59" s="3"/>
      <c r="I59" s="3"/>
      <c r="J59" s="2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thickBot="1" x14ac:dyDescent="0.3">
      <c r="A60" s="651" t="s">
        <v>6</v>
      </c>
      <c r="B60" s="652"/>
      <c r="C60" s="652"/>
      <c r="D60" s="653"/>
      <c r="E60" s="2"/>
      <c r="F60" s="2"/>
      <c r="G60" s="3"/>
      <c r="H60" s="3"/>
      <c r="I60" s="3"/>
      <c r="J60" s="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x14ac:dyDescent="0.25">
      <c r="A61" s="402"/>
      <c r="B61" s="348"/>
      <c r="C61" s="348"/>
      <c r="D61" s="349"/>
      <c r="E61" s="2"/>
      <c r="F61" s="2"/>
      <c r="G61" s="3"/>
      <c r="H61" s="3"/>
      <c r="I61" s="3"/>
      <c r="J61" s="2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thickBot="1" x14ac:dyDescent="0.3">
      <c r="A62" s="339" t="s">
        <v>600</v>
      </c>
      <c r="B62" s="9"/>
      <c r="C62" s="2"/>
      <c r="D62" s="8"/>
      <c r="E62" s="2"/>
      <c r="F62" s="2"/>
      <c r="G62" s="3"/>
      <c r="H62" s="3"/>
      <c r="I62" s="3"/>
      <c r="J62" s="2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x14ac:dyDescent="0.25">
      <c r="A63" s="404">
        <v>43501</v>
      </c>
      <c r="B63" s="405"/>
      <c r="C63" s="564" t="s">
        <v>790</v>
      </c>
      <c r="D63" s="383">
        <v>1000</v>
      </c>
      <c r="E63" s="341"/>
      <c r="F63" s="2"/>
      <c r="G63" s="3"/>
      <c r="H63" s="3"/>
      <c r="I63" s="3"/>
      <c r="J63" s="2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x14ac:dyDescent="0.25">
      <c r="A64" s="407"/>
      <c r="B64" s="408"/>
      <c r="C64" s="585"/>
      <c r="D64" s="410"/>
      <c r="E64" s="341"/>
      <c r="F64" s="2"/>
      <c r="G64" s="3"/>
      <c r="H64" s="3"/>
      <c r="I64" s="3"/>
      <c r="J64" s="2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thickBot="1" x14ac:dyDescent="0.3">
      <c r="A65" s="407"/>
      <c r="B65" s="408"/>
      <c r="C65" s="409"/>
      <c r="D65" s="410"/>
      <c r="E65" s="341"/>
      <c r="F65" s="2"/>
      <c r="G65" s="3"/>
      <c r="H65" s="3"/>
      <c r="I65" s="3"/>
      <c r="J65" s="2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" hidden="1" customHeight="1" x14ac:dyDescent="0.25">
      <c r="A66" s="354">
        <v>43330</v>
      </c>
      <c r="B66" s="355" t="s">
        <v>567</v>
      </c>
      <c r="C66" s="356" t="s">
        <v>593</v>
      </c>
      <c r="D66" s="357">
        <v>0</v>
      </c>
      <c r="E66" s="342">
        <v>140</v>
      </c>
      <c r="F66" s="2"/>
      <c r="G66" s="3"/>
      <c r="H66" s="3"/>
      <c r="I66" s="3"/>
      <c r="J66" s="2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thickBot="1" x14ac:dyDescent="0.3">
      <c r="A67" s="654" t="s">
        <v>14</v>
      </c>
      <c r="B67" s="655"/>
      <c r="C67" s="655"/>
      <c r="D67" s="358">
        <f>SUM(D63:D66)</f>
        <v>1000</v>
      </c>
      <c r="E67" s="341"/>
      <c r="F67" s="2"/>
      <c r="G67" s="3"/>
      <c r="H67" s="3"/>
      <c r="I67" s="3"/>
      <c r="J67" s="2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8" customHeight="1" thickBot="1" x14ac:dyDescent="0.3">
      <c r="A68" s="347"/>
      <c r="B68" s="348"/>
      <c r="C68" s="348"/>
      <c r="D68" s="349"/>
      <c r="E68" s="341"/>
      <c r="F68" s="2"/>
      <c r="G68" s="3"/>
      <c r="H68" s="3"/>
      <c r="I68" s="3"/>
      <c r="J68" s="2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8" customHeight="1" thickBot="1" x14ac:dyDescent="0.3">
      <c r="A69" s="651" t="s">
        <v>36</v>
      </c>
      <c r="B69" s="652"/>
      <c r="C69" s="653"/>
      <c r="D69" s="379">
        <f>SUM(D58+D67)</f>
        <v>2382.2600000000002</v>
      </c>
      <c r="E69" s="2"/>
      <c r="F69" s="2"/>
      <c r="G69" s="3"/>
      <c r="H69" s="3"/>
      <c r="I69" s="3"/>
      <c r="J69" s="2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8" customHeight="1" thickBot="1" x14ac:dyDescent="0.3">
      <c r="A70" s="402"/>
      <c r="B70" s="348"/>
      <c r="C70" s="348"/>
      <c r="D70" s="349"/>
      <c r="E70" s="2"/>
      <c r="F70" s="2"/>
      <c r="G70" s="3"/>
      <c r="H70" s="3"/>
      <c r="I70" s="3"/>
      <c r="J70" s="2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8" customHeight="1" thickBot="1" x14ac:dyDescent="0.3">
      <c r="A71" s="656" t="s">
        <v>596</v>
      </c>
      <c r="B71" s="657"/>
      <c r="C71" s="657"/>
      <c r="D71" s="658"/>
      <c r="E71" s="2"/>
      <c r="F71" s="2"/>
      <c r="G71" s="3"/>
      <c r="H71" s="3"/>
      <c r="I71" s="3"/>
      <c r="J71" s="2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8" customHeight="1" x14ac:dyDescent="0.25">
      <c r="A72" s="378"/>
      <c r="B72" s="9"/>
      <c r="C72" s="2"/>
      <c r="D72" s="8"/>
      <c r="E72" s="2"/>
      <c r="F72" s="2"/>
      <c r="G72" s="3"/>
      <c r="H72" s="3"/>
      <c r="I72" s="3"/>
      <c r="J72" s="2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8" customHeight="1" thickBot="1" x14ac:dyDescent="0.3">
      <c r="A73" s="339" t="s">
        <v>38</v>
      </c>
      <c r="B73" s="9"/>
      <c r="C73" s="2"/>
      <c r="D73" s="8"/>
      <c r="E73" s="2"/>
      <c r="F73" s="2"/>
      <c r="G73" s="3"/>
      <c r="H73" s="3"/>
      <c r="I73" s="3"/>
      <c r="J73" s="2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x14ac:dyDescent="0.25">
      <c r="A74" s="388">
        <v>43482</v>
      </c>
      <c r="B74" s="389"/>
      <c r="C74" s="362" t="s">
        <v>789</v>
      </c>
      <c r="D74" s="383">
        <v>89.63</v>
      </c>
      <c r="E74" s="2"/>
      <c r="F74" s="2"/>
      <c r="G74" s="3"/>
      <c r="H74" s="3"/>
      <c r="I74" s="3"/>
      <c r="J74" s="2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8" customHeight="1" x14ac:dyDescent="0.25">
      <c r="A75" s="392">
        <v>43489</v>
      </c>
      <c r="B75" s="390"/>
      <c r="C75" s="340" t="s">
        <v>791</v>
      </c>
      <c r="D75" s="385">
        <v>30.4</v>
      </c>
      <c r="E75" s="2"/>
      <c r="F75" s="2"/>
      <c r="G75" s="3"/>
      <c r="H75" s="3"/>
      <c r="I75" s="3"/>
      <c r="J75" s="2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8" customHeight="1" thickBot="1" x14ac:dyDescent="0.3">
      <c r="A76" s="393">
        <v>43494</v>
      </c>
      <c r="B76" s="391"/>
      <c r="C76" s="368" t="s">
        <v>799</v>
      </c>
      <c r="D76" s="387">
        <v>100</v>
      </c>
      <c r="E76" s="2"/>
      <c r="F76" s="2"/>
      <c r="G76" s="3"/>
      <c r="H76" s="3"/>
      <c r="I76" s="3"/>
      <c r="J76" s="2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thickBot="1" x14ac:dyDescent="0.3">
      <c r="A77" s="654" t="s">
        <v>77</v>
      </c>
      <c r="B77" s="659"/>
      <c r="C77" s="659"/>
      <c r="D77" s="358">
        <f>SUM(D74:D76)</f>
        <v>220.03</v>
      </c>
      <c r="E77" s="2"/>
      <c r="F77" s="2"/>
      <c r="G77" s="3"/>
      <c r="H77" s="3"/>
      <c r="I77" s="3"/>
      <c r="J77" s="2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8" customHeight="1" thickBot="1" x14ac:dyDescent="0.3">
      <c r="A78" s="42"/>
      <c r="B78" s="42"/>
      <c r="C78" s="42"/>
      <c r="D78" s="45"/>
      <c r="E78" s="2"/>
      <c r="F78" s="2"/>
      <c r="G78" s="3"/>
      <c r="H78" s="3"/>
      <c r="I78" s="3"/>
      <c r="J78" s="2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8" customHeight="1" thickBot="1" x14ac:dyDescent="0.3">
      <c r="A79" s="660" t="s">
        <v>81</v>
      </c>
      <c r="B79" s="661"/>
      <c r="C79" s="662"/>
      <c r="D79" s="380">
        <f>D77</f>
        <v>220.03</v>
      </c>
      <c r="E79" s="2"/>
      <c r="F79" s="2"/>
      <c r="G79" s="3"/>
      <c r="H79" s="3"/>
      <c r="I79" s="3"/>
      <c r="J79" s="2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" customHeight="1" x14ac:dyDescent="0.25">
      <c r="A80" s="402"/>
      <c r="B80" s="348"/>
      <c r="C80" s="348"/>
      <c r="D80" s="349"/>
      <c r="E80" s="2"/>
      <c r="F80" s="2"/>
      <c r="G80" s="3"/>
      <c r="H80" s="3"/>
      <c r="I80" s="3"/>
      <c r="J80" s="2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x14ac:dyDescent="0.25">
      <c r="A81" s="642" t="s">
        <v>80</v>
      </c>
      <c r="B81" s="643"/>
      <c r="C81" s="643"/>
      <c r="D81" s="370"/>
      <c r="E81" s="2"/>
      <c r="F81" s="2"/>
      <c r="G81" s="3"/>
      <c r="H81" s="3"/>
      <c r="I81" s="3"/>
      <c r="J81" s="2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" customHeight="1" thickBot="1" x14ac:dyDescent="0.3">
      <c r="A82" s="42"/>
      <c r="B82" s="42"/>
      <c r="C82" s="42"/>
      <c r="D82" s="45"/>
      <c r="E82" s="2"/>
      <c r="F82" s="2"/>
      <c r="G82" s="3"/>
      <c r="H82" s="3"/>
      <c r="I82" s="3"/>
      <c r="J82" s="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" customHeight="1" thickBot="1" x14ac:dyDescent="0.3">
      <c r="A83" s="663" t="s">
        <v>793</v>
      </c>
      <c r="B83" s="664"/>
      <c r="C83" s="665"/>
      <c r="D83" s="381">
        <f>D69-D79</f>
        <v>2162.23</v>
      </c>
      <c r="E83" s="2"/>
      <c r="F83" s="2"/>
      <c r="G83" s="3"/>
      <c r="H83" s="3"/>
      <c r="I83" s="3"/>
      <c r="J83" s="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" customHeight="1" x14ac:dyDescent="0.25">
      <c r="A84" s="42"/>
      <c r="B84" s="42"/>
      <c r="C84" s="42"/>
      <c r="D84" s="45"/>
      <c r="E84" s="2"/>
      <c r="F84" s="2"/>
      <c r="G84" s="3"/>
      <c r="H84" s="3"/>
      <c r="I84" s="3"/>
      <c r="J84" s="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" customHeight="1" thickBot="1" x14ac:dyDescent="0.3">
      <c r="A85" s="666" t="s">
        <v>612</v>
      </c>
      <c r="B85" s="667"/>
      <c r="C85" s="667"/>
      <c r="D85" s="394"/>
      <c r="E85" s="2"/>
      <c r="F85" s="2"/>
      <c r="G85" s="3"/>
      <c r="H85" s="3"/>
      <c r="I85" s="3"/>
      <c r="J85" s="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" customHeight="1" x14ac:dyDescent="0.25">
      <c r="A86" s="371"/>
      <c r="B86" s="373"/>
      <c r="C86" s="373"/>
      <c r="D86" s="374"/>
      <c r="E86" s="2"/>
      <c r="F86" s="2"/>
      <c r="G86" s="3"/>
      <c r="H86" s="3"/>
      <c r="I86" s="3"/>
      <c r="J86" s="2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" customHeight="1" x14ac:dyDescent="0.25">
      <c r="A87" s="375"/>
      <c r="B87" s="372"/>
      <c r="C87" s="372"/>
      <c r="D87" s="376"/>
      <c r="E87" s="2"/>
      <c r="F87" s="2"/>
      <c r="G87" s="3"/>
      <c r="H87" s="3"/>
      <c r="I87" s="3"/>
      <c r="J87" s="2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" customHeight="1" thickBot="1" x14ac:dyDescent="0.3">
      <c r="A88" s="395"/>
      <c r="B88" s="396"/>
      <c r="C88" s="396"/>
      <c r="D88" s="397"/>
      <c r="E88" s="2"/>
      <c r="F88" s="2"/>
      <c r="G88" s="3"/>
      <c r="H88" s="3"/>
      <c r="I88" s="3"/>
      <c r="J88" s="2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" customHeight="1" thickBot="1" x14ac:dyDescent="0.3">
      <c r="A89" s="656" t="s">
        <v>613</v>
      </c>
      <c r="B89" s="657"/>
      <c r="C89" s="672"/>
      <c r="D89" s="398">
        <f>SUM(D86:D88)</f>
        <v>0</v>
      </c>
      <c r="E89" s="2"/>
      <c r="F89" s="2"/>
      <c r="G89" s="3"/>
      <c r="H89" s="3"/>
      <c r="I89" s="3"/>
      <c r="J89" s="2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" customHeight="1" thickBot="1" x14ac:dyDescent="0.3">
      <c r="A90" s="320"/>
      <c r="B90" s="321"/>
      <c r="C90" s="192"/>
      <c r="D90" s="309"/>
      <c r="E90" s="2"/>
      <c r="F90" s="2"/>
      <c r="G90" s="3"/>
      <c r="H90" s="3"/>
      <c r="I90" s="3"/>
      <c r="J90" s="2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" customHeight="1" thickBot="1" x14ac:dyDescent="0.3">
      <c r="A91" s="668" t="s">
        <v>601</v>
      </c>
      <c r="B91" s="664"/>
      <c r="C91" s="669"/>
      <c r="D91" s="381">
        <f>D83-D89</f>
        <v>2162.23</v>
      </c>
      <c r="E91" s="2"/>
      <c r="F91" s="2"/>
      <c r="G91" s="3"/>
      <c r="H91" s="3"/>
      <c r="I91" s="3"/>
      <c r="J91" s="2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" customHeight="1" x14ac:dyDescent="0.25">
      <c r="A92" s="399"/>
      <c r="B92" s="400"/>
      <c r="C92" s="400"/>
      <c r="D92" s="401"/>
      <c r="E92" s="2"/>
      <c r="F92" s="2"/>
      <c r="G92" s="3"/>
      <c r="H92" s="3"/>
      <c r="I92" s="3"/>
      <c r="J92" s="2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" customHeight="1" x14ac:dyDescent="0.25">
      <c r="A93" s="399"/>
      <c r="B93" s="400"/>
      <c r="C93" s="400"/>
      <c r="D93" s="401"/>
      <c r="E93" s="2"/>
      <c r="F93" s="2"/>
      <c r="G93" s="3"/>
      <c r="H93" s="3"/>
      <c r="I93" s="3"/>
      <c r="J93" s="2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" customHeight="1" thickBot="1" x14ac:dyDescent="0.3">
      <c r="A94" s="399"/>
      <c r="B94" s="400"/>
      <c r="C94" s="400"/>
      <c r="D94" s="401"/>
      <c r="E94" s="2"/>
      <c r="F94" s="2"/>
      <c r="G94" s="3"/>
      <c r="H94" s="3"/>
      <c r="I94" s="3"/>
      <c r="J94" s="2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8" customHeight="1" thickBot="1" x14ac:dyDescent="0.3">
      <c r="A95" s="645" t="s">
        <v>614</v>
      </c>
      <c r="B95" s="646"/>
      <c r="C95" s="646"/>
      <c r="D95" s="647"/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thickBot="1" x14ac:dyDescent="0.3">
      <c r="A96" s="690" t="s">
        <v>780</v>
      </c>
      <c r="B96" s="670"/>
      <c r="C96" s="671"/>
      <c r="D96" s="403">
        <v>5587.77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thickBot="1" x14ac:dyDescent="0.3">
      <c r="A97" s="402"/>
      <c r="B97" s="348"/>
      <c r="C97" s="348"/>
      <c r="D97" s="349"/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thickBot="1" x14ac:dyDescent="0.3">
      <c r="A98" s="651" t="s">
        <v>6</v>
      </c>
      <c r="B98" s="652"/>
      <c r="C98" s="652"/>
      <c r="D98" s="653"/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402"/>
      <c r="B99" s="348"/>
      <c r="C99" s="348"/>
      <c r="D99" s="349"/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thickBot="1" x14ac:dyDescent="0.3">
      <c r="A100" s="339" t="s">
        <v>600</v>
      </c>
      <c r="B100" s="9"/>
      <c r="C100" s="2"/>
      <c r="D100" s="8"/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thickBot="1" x14ac:dyDescent="0.3">
      <c r="A101" s="404">
        <v>43470</v>
      </c>
      <c r="B101" s="405"/>
      <c r="C101" s="564" t="s">
        <v>785</v>
      </c>
      <c r="D101" s="383">
        <v>197.02</v>
      </c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thickBot="1" x14ac:dyDescent="0.3">
      <c r="A102" s="404">
        <v>43482</v>
      </c>
      <c r="B102" s="408"/>
      <c r="C102" s="564" t="s">
        <v>808</v>
      </c>
      <c r="D102" s="383">
        <v>145.16999999999999</v>
      </c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thickBot="1" x14ac:dyDescent="0.3">
      <c r="A103" s="407">
        <v>43483</v>
      </c>
      <c r="B103" s="408"/>
      <c r="C103" s="564" t="s">
        <v>805</v>
      </c>
      <c r="D103" s="383">
        <v>41.48</v>
      </c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thickBot="1" x14ac:dyDescent="0.3">
      <c r="A104" s="407">
        <v>43489</v>
      </c>
      <c r="B104" s="408"/>
      <c r="C104" s="564" t="s">
        <v>804</v>
      </c>
      <c r="D104" s="383">
        <v>197.02</v>
      </c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thickBot="1" x14ac:dyDescent="0.3">
      <c r="A105" s="407">
        <v>43494</v>
      </c>
      <c r="B105" s="408"/>
      <c r="C105" s="564" t="s">
        <v>803</v>
      </c>
      <c r="D105" s="410">
        <v>197.02</v>
      </c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thickBot="1" x14ac:dyDescent="0.3">
      <c r="A106" s="407">
        <v>43494</v>
      </c>
      <c r="B106" s="408"/>
      <c r="C106" s="564" t="s">
        <v>806</v>
      </c>
      <c r="D106" s="410">
        <v>155.54</v>
      </c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thickBot="1" x14ac:dyDescent="0.3">
      <c r="A107" s="407">
        <v>43495</v>
      </c>
      <c r="B107" s="408"/>
      <c r="C107" s="564" t="s">
        <v>809</v>
      </c>
      <c r="D107" s="410">
        <v>145.16999999999999</v>
      </c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thickBot="1" x14ac:dyDescent="0.3">
      <c r="A108" s="407">
        <v>43497</v>
      </c>
      <c r="B108" s="408"/>
      <c r="C108" s="564" t="s">
        <v>802</v>
      </c>
      <c r="D108" s="410">
        <v>197.02</v>
      </c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thickBot="1" x14ac:dyDescent="0.3">
      <c r="A109" s="407">
        <v>43503</v>
      </c>
      <c r="B109" s="408"/>
      <c r="C109" s="564" t="s">
        <v>801</v>
      </c>
      <c r="D109" s="410">
        <v>197.02</v>
      </c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25">
      <c r="A110" s="407">
        <v>43504</v>
      </c>
      <c r="B110" s="408"/>
      <c r="C110" s="564" t="s">
        <v>807</v>
      </c>
      <c r="D110" s="410">
        <v>155.54</v>
      </c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thickBot="1" x14ac:dyDescent="0.3">
      <c r="A111" s="596"/>
      <c r="B111" s="597"/>
      <c r="C111" s="598"/>
      <c r="D111" s="416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thickBot="1" x14ac:dyDescent="0.3">
      <c r="A112" s="673" t="s">
        <v>14</v>
      </c>
      <c r="B112" s="691"/>
      <c r="C112" s="691"/>
      <c r="D112" s="412">
        <f>SUM(D101:D110)</f>
        <v>1628</v>
      </c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thickBot="1" x14ac:dyDescent="0.3">
      <c r="A113" s="347"/>
      <c r="B113" s="348"/>
      <c r="C113" s="348"/>
      <c r="D113" s="349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thickBot="1" x14ac:dyDescent="0.3">
      <c r="A114" s="651" t="s">
        <v>36</v>
      </c>
      <c r="B114" s="652"/>
      <c r="C114" s="653"/>
      <c r="D114" s="379">
        <f>D96+D112</f>
        <v>7215.77</v>
      </c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thickBot="1" x14ac:dyDescent="0.3">
      <c r="A115" s="402"/>
      <c r="B115" s="348"/>
      <c r="C115" s="348"/>
      <c r="D115" s="349"/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thickBot="1" x14ac:dyDescent="0.3">
      <c r="A116" s="656" t="s">
        <v>596</v>
      </c>
      <c r="B116" s="657"/>
      <c r="C116" s="657"/>
      <c r="D116" s="658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25">
      <c r="A117" s="378"/>
      <c r="B117" s="9"/>
      <c r="C117" s="2"/>
      <c r="D117" s="8"/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thickBot="1" x14ac:dyDescent="0.3">
      <c r="A118" s="339" t="s">
        <v>38</v>
      </c>
      <c r="B118" s="9"/>
      <c r="C118" s="2"/>
      <c r="D118" s="8"/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thickBot="1" x14ac:dyDescent="0.3">
      <c r="A119" s="565">
        <v>43470</v>
      </c>
      <c r="B119" s="599"/>
      <c r="C119" s="567" t="s">
        <v>810</v>
      </c>
      <c r="D119" s="568">
        <v>50.19</v>
      </c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thickBot="1" x14ac:dyDescent="0.3">
      <c r="A120" s="565">
        <v>43486</v>
      </c>
      <c r="B120" s="600"/>
      <c r="C120" s="567" t="s">
        <v>811</v>
      </c>
      <c r="D120" s="568">
        <v>21.32</v>
      </c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thickBot="1" x14ac:dyDescent="0.3">
      <c r="A121" s="569">
        <v>43494</v>
      </c>
      <c r="B121" s="600"/>
      <c r="C121" s="567" t="s">
        <v>812</v>
      </c>
      <c r="D121" s="568">
        <v>127.88</v>
      </c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thickBot="1" x14ac:dyDescent="0.3">
      <c r="A122" s="569"/>
      <c r="B122" s="600"/>
      <c r="C122" s="567"/>
      <c r="D122" s="568"/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thickBot="1" x14ac:dyDescent="0.3">
      <c r="A123" s="569"/>
      <c r="B123" s="600"/>
      <c r="C123" s="567"/>
      <c r="D123" s="568"/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569"/>
      <c r="B124" s="600"/>
      <c r="C124" s="571"/>
      <c r="D124" s="568"/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thickBot="1" x14ac:dyDescent="0.3">
      <c r="A125" s="673" t="s">
        <v>77</v>
      </c>
      <c r="B125" s="674"/>
      <c r="C125" s="674"/>
      <c r="D125" s="412">
        <f>SUM(D119:D124)</f>
        <v>199.39</v>
      </c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thickBot="1" x14ac:dyDescent="0.3">
      <c r="A126" s="42"/>
      <c r="B126" s="42"/>
      <c r="C126" s="42"/>
      <c r="D126" s="45"/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thickBot="1" x14ac:dyDescent="0.3">
      <c r="A127" s="660" t="s">
        <v>81</v>
      </c>
      <c r="B127" s="661"/>
      <c r="C127" s="662"/>
      <c r="D127" s="380">
        <f>D125</f>
        <v>199.39</v>
      </c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402"/>
      <c r="B128" s="348"/>
      <c r="C128" s="348"/>
      <c r="D128" s="349"/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642" t="s">
        <v>80</v>
      </c>
      <c r="B129" s="643"/>
      <c r="C129" s="643"/>
      <c r="D129" s="370"/>
      <c r="E129" s="2"/>
      <c r="F129" s="2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thickBot="1" x14ac:dyDescent="0.3">
      <c r="A130" s="42"/>
      <c r="B130" s="42"/>
      <c r="C130" s="42"/>
      <c r="D130" s="45"/>
      <c r="E130" s="2"/>
      <c r="F130" s="2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thickBot="1" x14ac:dyDescent="0.3">
      <c r="A131" s="663" t="s">
        <v>794</v>
      </c>
      <c r="B131" s="664"/>
      <c r="C131" s="665"/>
      <c r="D131" s="381">
        <f>D114-D127</f>
        <v>7016.38</v>
      </c>
      <c r="E131" s="2"/>
      <c r="F131" s="2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42"/>
      <c r="B132" s="42"/>
      <c r="C132" s="42"/>
      <c r="D132" s="45"/>
      <c r="E132" s="2"/>
      <c r="F132" s="2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thickBot="1" x14ac:dyDescent="0.3">
      <c r="A133" s="666" t="s">
        <v>612</v>
      </c>
      <c r="B133" s="667"/>
      <c r="C133" s="667"/>
      <c r="D133" s="394"/>
      <c r="E133" s="2"/>
      <c r="F133" s="2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371"/>
      <c r="B134" s="373"/>
      <c r="C134" s="373"/>
      <c r="D134" s="374"/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25">
      <c r="A135" s="375"/>
      <c r="B135" s="372"/>
      <c r="C135" s="372"/>
      <c r="D135" s="376"/>
      <c r="E135" s="2"/>
      <c r="F135" s="2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thickBot="1" x14ac:dyDescent="0.3">
      <c r="A136" s="395"/>
      <c r="B136" s="396"/>
      <c r="C136" s="396"/>
      <c r="D136" s="397"/>
      <c r="E136" s="2"/>
      <c r="F136" s="2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thickBot="1" x14ac:dyDescent="0.3">
      <c r="A137" s="656" t="s">
        <v>613</v>
      </c>
      <c r="B137" s="657"/>
      <c r="C137" s="672"/>
      <c r="D137" s="398">
        <f>SUM(D134:D136)</f>
        <v>0</v>
      </c>
      <c r="E137" s="2"/>
      <c r="F137" s="2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thickBot="1" x14ac:dyDescent="0.3">
      <c r="A138" s="320"/>
      <c r="B138" s="321"/>
      <c r="C138" s="192"/>
      <c r="D138" s="309"/>
      <c r="E138" s="2"/>
      <c r="F138" s="2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thickBot="1" x14ac:dyDescent="0.3">
      <c r="A139" s="668" t="s">
        <v>601</v>
      </c>
      <c r="B139" s="664"/>
      <c r="C139" s="669"/>
      <c r="D139" s="381">
        <f>D131-D137</f>
        <v>7016.38</v>
      </c>
      <c r="E139" s="2"/>
      <c r="F139" s="2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399"/>
      <c r="B140" s="400"/>
      <c r="C140" s="400"/>
      <c r="D140" s="401"/>
      <c r="E140" s="2"/>
      <c r="F140" s="2"/>
      <c r="G140" s="3"/>
      <c r="H140" s="3"/>
      <c r="I140" s="3"/>
      <c r="J140" s="2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" customHeight="1" x14ac:dyDescent="0.25">
      <c r="A141" s="399"/>
      <c r="B141" s="400"/>
      <c r="C141" s="400"/>
      <c r="D141" s="401"/>
      <c r="E141" s="2"/>
      <c r="F141" s="2"/>
      <c r="G141" s="3"/>
      <c r="H141" s="3"/>
      <c r="I141" s="3"/>
      <c r="J141" s="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" customHeight="1" thickBot="1" x14ac:dyDescent="0.3">
      <c r="A142" s="399"/>
      <c r="B142" s="400"/>
      <c r="C142" s="400"/>
      <c r="D142" s="401"/>
      <c r="E142" s="2"/>
      <c r="F142" s="2"/>
      <c r="G142" s="3"/>
      <c r="H142" s="3"/>
      <c r="I142" s="3"/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686" t="s">
        <v>164</v>
      </c>
      <c r="B143" s="687"/>
      <c r="C143" s="162" t="s">
        <v>166</v>
      </c>
      <c r="D143" s="40">
        <f>D53</f>
        <v>16236.599999999999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5">
      <c r="A144" s="683" t="s">
        <v>167</v>
      </c>
      <c r="B144" s="680"/>
      <c r="C144" s="167" t="s">
        <v>170</v>
      </c>
      <c r="D144" s="169">
        <f>D139</f>
        <v>7016.38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5">
      <c r="A145" s="683" t="s">
        <v>172</v>
      </c>
      <c r="B145" s="680"/>
      <c r="C145" s="167" t="s">
        <v>173</v>
      </c>
      <c r="D145" s="169">
        <v>0.42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x14ac:dyDescent="0.25">
      <c r="A146" s="683" t="s">
        <v>174</v>
      </c>
      <c r="B146" s="680"/>
      <c r="C146" s="167" t="s">
        <v>173</v>
      </c>
      <c r="D146" s="169">
        <v>206.97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25">
      <c r="A147" s="683" t="s">
        <v>175</v>
      </c>
      <c r="B147" s="680"/>
      <c r="C147" s="174" t="s">
        <v>173</v>
      </c>
      <c r="D147" s="176">
        <f>D91</f>
        <v>2162.23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thickBot="1" x14ac:dyDescent="0.3">
      <c r="A148" s="684" t="s">
        <v>176</v>
      </c>
      <c r="B148" s="685"/>
      <c r="C148" s="178" t="s">
        <v>173</v>
      </c>
      <c r="D148" s="426">
        <v>2075.67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thickBot="1" x14ac:dyDescent="0.3">
      <c r="A149" s="688" t="s">
        <v>178</v>
      </c>
      <c r="B149" s="689"/>
      <c r="C149" s="689"/>
      <c r="D149" s="430">
        <f>SUM(D143:D148)</f>
        <v>27698.269999999997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3"/>
      <c r="B150" s="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3"/>
      <c r="B151" s="5"/>
      <c r="C151" s="2"/>
      <c r="D151" s="2"/>
      <c r="E151" s="2"/>
      <c r="F151" s="2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3"/>
      <c r="B152" s="5"/>
      <c r="C152" s="2"/>
      <c r="D152" s="192"/>
      <c r="E152" s="2"/>
      <c r="F152" s="2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3"/>
      <c r="B153" s="609"/>
      <c r="C153" s="610"/>
      <c r="D153" s="2"/>
      <c r="E153" s="2"/>
      <c r="F153" s="2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A1036" s="3"/>
      <c r="B1036" s="3"/>
      <c r="C1036" s="3"/>
      <c r="D1036" s="3"/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A1037" s="3"/>
      <c r="B1037" s="3"/>
      <c r="C1037" s="3"/>
      <c r="D1037" s="3"/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A1038" s="3"/>
      <c r="B1038" s="3"/>
      <c r="C1038" s="3"/>
      <c r="D1038" s="3"/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A1039" s="3"/>
      <c r="B1039" s="3"/>
      <c r="C1039" s="3"/>
      <c r="D1039" s="3"/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A1040" s="3"/>
      <c r="B1040" s="3"/>
      <c r="C1040" s="3"/>
      <c r="D1040" s="3"/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1:26" ht="18" customHeight="1" x14ac:dyDescent="0.25">
      <c r="A1041" s="3"/>
      <c r="B1041" s="3"/>
      <c r="C1041" s="3"/>
      <c r="D1041" s="3"/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1:26" ht="18" customHeight="1" x14ac:dyDescent="0.25">
      <c r="A1042" s="3"/>
      <c r="B1042" s="3"/>
      <c r="C1042" s="3"/>
      <c r="D1042" s="3"/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1:26" ht="18" customHeight="1" x14ac:dyDescent="0.25">
      <c r="A1043" s="3"/>
      <c r="B1043" s="3"/>
      <c r="C1043" s="3"/>
      <c r="D1043" s="3"/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1:26" ht="18" customHeight="1" x14ac:dyDescent="0.25">
      <c r="A1044" s="3"/>
      <c r="B1044" s="3"/>
      <c r="C1044" s="3"/>
      <c r="D1044" s="3"/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1:26" ht="18" customHeight="1" x14ac:dyDescent="0.25">
      <c r="A1045" s="3"/>
      <c r="B1045" s="3"/>
      <c r="C1045" s="3"/>
      <c r="D1045" s="3"/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ht="18" customHeight="1" x14ac:dyDescent="0.25">
      <c r="A1046" s="3"/>
      <c r="B1046" s="3"/>
      <c r="C1046" s="3"/>
      <c r="D1046" s="3"/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1:26" ht="18" customHeight="1" x14ac:dyDescent="0.25">
      <c r="A1047" s="3"/>
      <c r="B1047" s="3"/>
      <c r="C1047" s="3"/>
      <c r="D1047" s="3"/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1:26" ht="18" customHeight="1" x14ac:dyDescent="0.25">
      <c r="A1048" s="3"/>
      <c r="B1048" s="3"/>
      <c r="C1048" s="3"/>
      <c r="D1048" s="3"/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1:26" ht="18" customHeight="1" x14ac:dyDescent="0.25">
      <c r="A1049" s="3"/>
      <c r="B1049" s="3"/>
      <c r="C1049" s="3"/>
      <c r="D1049" s="3"/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1:26" ht="18" customHeight="1" x14ac:dyDescent="0.25">
      <c r="A1050" s="3"/>
      <c r="B1050" s="3"/>
      <c r="C1050" s="3"/>
      <c r="D1050" s="3"/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1:26" ht="18" customHeight="1" x14ac:dyDescent="0.25">
      <c r="A1051" s="3"/>
      <c r="B1051" s="3"/>
      <c r="C1051" s="3"/>
      <c r="D1051" s="3"/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1:26" ht="18" customHeight="1" x14ac:dyDescent="0.25">
      <c r="A1052" s="3"/>
      <c r="B1052" s="3"/>
      <c r="C1052" s="3"/>
      <c r="D1052" s="3"/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1:26" ht="18" customHeight="1" x14ac:dyDescent="0.25">
      <c r="A1053" s="3"/>
      <c r="B1053" s="3"/>
      <c r="C1053" s="3"/>
      <c r="D1053" s="3"/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1:26" ht="18" customHeight="1" x14ac:dyDescent="0.25">
      <c r="A1054" s="3"/>
      <c r="B1054" s="3"/>
      <c r="C1054" s="3"/>
      <c r="D1054" s="3"/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1:26" ht="18" customHeight="1" x14ac:dyDescent="0.25"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1:26" ht="18" customHeight="1" x14ac:dyDescent="0.25">
      <c r="E1056" s="2"/>
      <c r="F1056" s="2"/>
      <c r="G1056" s="3"/>
      <c r="H1056" s="3"/>
      <c r="I1056" s="3"/>
      <c r="J1056" s="2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5:26" ht="18" customHeight="1" x14ac:dyDescent="0.25">
      <c r="E1057" s="2"/>
      <c r="F1057" s="2"/>
      <c r="G1057" s="3"/>
      <c r="H1057" s="3"/>
      <c r="I1057" s="3"/>
      <c r="J1057" s="2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spans="5:26" ht="18" customHeight="1" x14ac:dyDescent="0.25">
      <c r="E1058" s="2"/>
      <c r="F1058" s="2"/>
      <c r="G1058" s="3"/>
      <c r="H1058" s="3"/>
      <c r="I1058" s="3"/>
      <c r="J1058" s="2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spans="5:26" ht="18" customHeight="1" x14ac:dyDescent="0.25">
      <c r="E1059" s="2"/>
      <c r="F1059" s="2"/>
      <c r="G1059" s="3"/>
      <c r="H1059" s="3"/>
      <c r="I1059" s="3"/>
      <c r="J1059" s="2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5:26" ht="18" customHeight="1" x14ac:dyDescent="0.25">
      <c r="E1060" s="2"/>
      <c r="F1060" s="2"/>
      <c r="G1060" s="3"/>
      <c r="H1060" s="3"/>
      <c r="I1060" s="3"/>
      <c r="J1060" s="2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spans="5:26" ht="18" customHeight="1" x14ac:dyDescent="0.25">
      <c r="E1061" s="2"/>
      <c r="F1061" s="2"/>
      <c r="G1061" s="3"/>
      <c r="H1061" s="3"/>
      <c r="I1061" s="3"/>
      <c r="J1061" s="2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spans="5:26" ht="18" customHeight="1" x14ac:dyDescent="0.25">
      <c r="E1062" s="2"/>
      <c r="F1062" s="2"/>
      <c r="G1062" s="3"/>
      <c r="H1062" s="3"/>
      <c r="I1062" s="3"/>
      <c r="J1062" s="2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spans="5:26" ht="18" customHeight="1" x14ac:dyDescent="0.25">
      <c r="E1063" s="2"/>
      <c r="F1063" s="2"/>
      <c r="G1063" s="3"/>
      <c r="H1063" s="3"/>
      <c r="I1063" s="3"/>
      <c r="J1063" s="2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spans="5:26" ht="18" customHeight="1" x14ac:dyDescent="0.25">
      <c r="E1064" s="2"/>
      <c r="F1064" s="2"/>
      <c r="G1064" s="3"/>
      <c r="H1064" s="3"/>
      <c r="I1064" s="3"/>
      <c r="J1064" s="2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</row>
    <row r="1065" spans="5:26" ht="18" customHeight="1" x14ac:dyDescent="0.25">
      <c r="E1065" s="2"/>
      <c r="F1065" s="2"/>
      <c r="G1065" s="3"/>
      <c r="H1065" s="3"/>
      <c r="I1065" s="3"/>
      <c r="J1065" s="2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</row>
    <row r="1066" spans="5:26" ht="18" customHeight="1" x14ac:dyDescent="0.25">
      <c r="E1066" s="2"/>
      <c r="F1066" s="2"/>
      <c r="G1066" s="3"/>
      <c r="H1066" s="3"/>
      <c r="I1066" s="3"/>
      <c r="J1066" s="2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</row>
    <row r="1067" spans="5:26" ht="18" customHeight="1" x14ac:dyDescent="0.25">
      <c r="E1067" s="2"/>
      <c r="F1067" s="2"/>
      <c r="G1067" s="3"/>
      <c r="H1067" s="3"/>
      <c r="I1067" s="3"/>
      <c r="J1067" s="2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</row>
    <row r="1068" spans="5:26" ht="18" customHeight="1" x14ac:dyDescent="0.25">
      <c r="E1068" s="2"/>
      <c r="F1068" s="2"/>
      <c r="G1068" s="3"/>
      <c r="H1068" s="3"/>
      <c r="I1068" s="3"/>
      <c r="J1068" s="2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</row>
    <row r="1069" spans="5:26" ht="18" customHeight="1" x14ac:dyDescent="0.25">
      <c r="E1069" s="2"/>
      <c r="F1069" s="2"/>
      <c r="G1069" s="3"/>
      <c r="H1069" s="3"/>
      <c r="I1069" s="3"/>
      <c r="J1069" s="2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</row>
    <row r="1070" spans="5:26" ht="18" customHeight="1" x14ac:dyDescent="0.25">
      <c r="E1070" s="2"/>
      <c r="F1070" s="2"/>
      <c r="G1070" s="3"/>
      <c r="H1070" s="3"/>
      <c r="I1070" s="3"/>
      <c r="J1070" s="2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</row>
    <row r="1071" spans="5:26" ht="18" customHeight="1" x14ac:dyDescent="0.25">
      <c r="E1071" s="2"/>
      <c r="F1071" s="2"/>
      <c r="G1071" s="3"/>
      <c r="H1071" s="3"/>
      <c r="I1071" s="3"/>
      <c r="J1071" s="2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</row>
    <row r="1072" spans="5:26" ht="18" customHeight="1" x14ac:dyDescent="0.25">
      <c r="E1072" s="2"/>
      <c r="F1072" s="2"/>
      <c r="G1072" s="3"/>
      <c r="H1072" s="3"/>
      <c r="I1072" s="3"/>
      <c r="J1072" s="2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</row>
    <row r="1073" spans="5:26" ht="18" customHeight="1" x14ac:dyDescent="0.25">
      <c r="E1073" s="2"/>
      <c r="F1073" s="2"/>
      <c r="G1073" s="3"/>
      <c r="H1073" s="3"/>
      <c r="I1073" s="3"/>
      <c r="J1073" s="2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</row>
    <row r="1074" spans="5:26" ht="18" customHeight="1" x14ac:dyDescent="0.25">
      <c r="E1074" s="2"/>
      <c r="F1074" s="2"/>
      <c r="G1074" s="3"/>
      <c r="H1074" s="3"/>
      <c r="I1074" s="3"/>
      <c r="J1074" s="2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</row>
  </sheetData>
  <sortState ref="A101:D111">
    <sortCondition ref="A101"/>
  </sortState>
  <mergeCells count="50">
    <mergeCell ref="A8:D8"/>
    <mergeCell ref="A1:D1"/>
    <mergeCell ref="A2:D2"/>
    <mergeCell ref="A3:D3"/>
    <mergeCell ref="A5:D5"/>
    <mergeCell ref="A6:C6"/>
    <mergeCell ref="A58:C58"/>
    <mergeCell ref="A22:C22"/>
    <mergeCell ref="A24:C24"/>
    <mergeCell ref="A26:D26"/>
    <mergeCell ref="A39:C39"/>
    <mergeCell ref="A41:C41"/>
    <mergeCell ref="A43:C43"/>
    <mergeCell ref="A45:C45"/>
    <mergeCell ref="A47:C47"/>
    <mergeCell ref="A51:C51"/>
    <mergeCell ref="A53:C53"/>
    <mergeCell ref="A57:D57"/>
    <mergeCell ref="A95:D95"/>
    <mergeCell ref="A60:D60"/>
    <mergeCell ref="A67:C67"/>
    <mergeCell ref="A69:C69"/>
    <mergeCell ref="A71:D71"/>
    <mergeCell ref="A77:C77"/>
    <mergeCell ref="A79:C79"/>
    <mergeCell ref="A81:C81"/>
    <mergeCell ref="A83:C83"/>
    <mergeCell ref="A85:C85"/>
    <mergeCell ref="A89:C89"/>
    <mergeCell ref="A91:C91"/>
    <mergeCell ref="A139:C139"/>
    <mergeCell ref="A96:C96"/>
    <mergeCell ref="A98:D98"/>
    <mergeCell ref="A112:C112"/>
    <mergeCell ref="A114:C114"/>
    <mergeCell ref="A116:D116"/>
    <mergeCell ref="A125:C125"/>
    <mergeCell ref="A127:C127"/>
    <mergeCell ref="A129:C129"/>
    <mergeCell ref="A131:C131"/>
    <mergeCell ref="A133:C133"/>
    <mergeCell ref="A137:C137"/>
    <mergeCell ref="A149:C149"/>
    <mergeCell ref="B153:C153"/>
    <mergeCell ref="A143:B143"/>
    <mergeCell ref="A144:B144"/>
    <mergeCell ref="A145:B145"/>
    <mergeCell ref="A146:B146"/>
    <mergeCell ref="A147:B147"/>
    <mergeCell ref="A148:B148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56EB-5A97-4FFD-B63D-86CBBB4A2B5D}">
  <sheetPr>
    <outlinePr summaryBelow="0" summaryRight="0"/>
  </sheetPr>
  <dimension ref="A1:Z1106"/>
  <sheetViews>
    <sheetView tabSelected="1" zoomScale="70" zoomScaleNormal="70" workbookViewId="0">
      <selection sqref="A1:D1"/>
    </sheetView>
  </sheetViews>
  <sheetFormatPr defaultColWidth="14.42578125" defaultRowHeight="15" customHeight="1" x14ac:dyDescent="0.2"/>
  <cols>
    <col min="1" max="1" width="35.42578125" customWidth="1"/>
    <col min="2" max="2" width="21.140625" customWidth="1"/>
    <col min="3" max="3" width="108.7109375" customWidth="1"/>
    <col min="4" max="4" width="19" customWidth="1"/>
    <col min="5" max="5" width="13.140625" bestFit="1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814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thickBot="1" x14ac:dyDescent="0.3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thickBot="1" x14ac:dyDescent="0.3">
      <c r="A5" s="645" t="s">
        <v>598</v>
      </c>
      <c r="B5" s="646"/>
      <c r="C5" s="646"/>
      <c r="D5" s="647"/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thickBot="1" x14ac:dyDescent="0.3">
      <c r="A6" s="690" t="s">
        <v>815</v>
      </c>
      <c r="B6" s="649"/>
      <c r="C6" s="650"/>
      <c r="D6" s="377">
        <v>16236.6</v>
      </c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thickBot="1" x14ac:dyDescent="0.3">
      <c r="A7" s="5"/>
      <c r="B7" s="7"/>
      <c r="C7" s="2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thickBot="1" x14ac:dyDescent="0.3">
      <c r="A8" s="651" t="s">
        <v>6</v>
      </c>
      <c r="B8" s="652"/>
      <c r="C8" s="652"/>
      <c r="D8" s="653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11"/>
      <c r="B9" s="2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thickBot="1" x14ac:dyDescent="0.3">
      <c r="A10" s="339" t="s">
        <v>600</v>
      </c>
      <c r="B10" s="9"/>
      <c r="C10" s="2"/>
      <c r="D10" s="8"/>
      <c r="E10" s="2"/>
      <c r="F10" s="2"/>
      <c r="G10" s="3"/>
      <c r="H10" s="3"/>
      <c r="I10" s="3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581">
        <v>43482</v>
      </c>
      <c r="B11" s="582" t="s">
        <v>18</v>
      </c>
      <c r="C11" s="564" t="s">
        <v>820</v>
      </c>
      <c r="D11" s="363">
        <v>125</v>
      </c>
      <c r="E11" s="341"/>
      <c r="F11" s="2"/>
      <c r="G11" s="3"/>
      <c r="H11" s="3"/>
      <c r="I11" s="3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583"/>
      <c r="B12" s="584"/>
      <c r="C12" s="585"/>
      <c r="D12" s="586"/>
      <c r="E12" s="341"/>
      <c r="F12" s="2"/>
      <c r="G12" s="3"/>
      <c r="H12" s="3"/>
      <c r="I12" s="3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583"/>
      <c r="B13" s="584"/>
      <c r="C13" s="585"/>
      <c r="D13" s="586"/>
      <c r="E13" s="341"/>
      <c r="F13" s="2"/>
      <c r="G13" s="3"/>
      <c r="H13" s="3"/>
      <c r="I13" s="3"/>
      <c r="J13" s="2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583"/>
      <c r="B14" s="584"/>
      <c r="C14" s="585"/>
      <c r="D14" s="586"/>
      <c r="E14" s="341"/>
      <c r="F14" s="2"/>
      <c r="G14" s="3"/>
      <c r="H14" s="3"/>
      <c r="I14" s="3"/>
      <c r="J14" s="2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5">
      <c r="A15" s="583"/>
      <c r="B15" s="584"/>
      <c r="C15" s="585"/>
      <c r="D15" s="586"/>
      <c r="E15" s="341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583"/>
      <c r="B16" s="584"/>
      <c r="C16" s="585"/>
      <c r="D16" s="586"/>
      <c r="E16" s="341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25">
      <c r="A17" s="583"/>
      <c r="B17" s="584"/>
      <c r="C17" s="585"/>
      <c r="D17" s="586"/>
      <c r="E17" s="341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583"/>
      <c r="B18" s="584"/>
      <c r="C18" s="585"/>
      <c r="D18" s="586"/>
      <c r="E18" s="341"/>
      <c r="F18" s="2"/>
      <c r="G18" s="3"/>
      <c r="H18" s="3"/>
      <c r="I18" s="3"/>
      <c r="J18" s="2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x14ac:dyDescent="0.25">
      <c r="A19" s="583"/>
      <c r="B19" s="584"/>
      <c r="C19" s="585"/>
      <c r="D19" s="586"/>
      <c r="E19" s="341"/>
      <c r="F19" s="2"/>
      <c r="G19" s="3"/>
      <c r="H19" s="3"/>
      <c r="I19" s="3"/>
      <c r="J19" s="2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x14ac:dyDescent="0.25">
      <c r="A20" s="583"/>
      <c r="B20" s="584"/>
      <c r="C20" s="585"/>
      <c r="D20" s="586"/>
      <c r="E20" s="341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thickBot="1" x14ac:dyDescent="0.3">
      <c r="A21" s="583"/>
      <c r="B21" s="584"/>
      <c r="C21" s="585"/>
      <c r="D21" s="586"/>
      <c r="E21" s="341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thickBot="1" x14ac:dyDescent="0.3">
      <c r="A22" s="654" t="s">
        <v>14</v>
      </c>
      <c r="B22" s="655"/>
      <c r="C22" s="655"/>
      <c r="D22" s="358">
        <f>SUM(D11:D21)</f>
        <v>125</v>
      </c>
      <c r="E22" s="341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thickBot="1" x14ac:dyDescent="0.3">
      <c r="A23" s="347"/>
      <c r="B23" s="348"/>
      <c r="C23" s="348"/>
      <c r="D23" s="349"/>
      <c r="E23" s="341"/>
      <c r="F23" s="2"/>
      <c r="G23" s="3"/>
      <c r="H23" s="3"/>
      <c r="I23" s="3"/>
      <c r="J23" s="2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thickBot="1" x14ac:dyDescent="0.3">
      <c r="A24" s="651" t="s">
        <v>36</v>
      </c>
      <c r="B24" s="652"/>
      <c r="C24" s="653"/>
      <c r="D24" s="379">
        <f>D6+D22</f>
        <v>16361.6</v>
      </c>
      <c r="E24" s="2"/>
      <c r="F24" s="2"/>
      <c r="G24" s="3"/>
      <c r="H24" s="3"/>
      <c r="I24" s="3"/>
      <c r="J24" s="2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thickBot="1" x14ac:dyDescent="0.3">
      <c r="A25" s="11"/>
      <c r="B25" s="2"/>
      <c r="C25" s="2"/>
      <c r="D25" s="8"/>
      <c r="E25" s="2"/>
      <c r="F25" s="2"/>
      <c r="G25" s="3"/>
      <c r="H25" s="3"/>
      <c r="I25" s="3"/>
      <c r="J25" s="2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thickBot="1" x14ac:dyDescent="0.3">
      <c r="A26" s="656" t="s">
        <v>596</v>
      </c>
      <c r="B26" s="657"/>
      <c r="C26" s="657"/>
      <c r="D26" s="658"/>
      <c r="E26" s="2"/>
      <c r="F26" s="2"/>
      <c r="G26" s="3"/>
      <c r="H26" s="3"/>
      <c r="I26" s="3"/>
      <c r="J26" s="2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x14ac:dyDescent="0.25">
      <c r="A27" s="378"/>
      <c r="B27" s="9"/>
      <c r="C27" s="2"/>
      <c r="D27" s="8"/>
      <c r="E27" s="2"/>
      <c r="F27" s="2"/>
      <c r="G27" s="3"/>
      <c r="H27" s="3"/>
      <c r="I27" s="3"/>
      <c r="J27" s="2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thickBot="1" x14ac:dyDescent="0.3">
      <c r="A28" s="339" t="s">
        <v>38</v>
      </c>
      <c r="B28" s="9"/>
      <c r="C28" s="2"/>
      <c r="D28" s="8"/>
      <c r="E28" s="2"/>
      <c r="F28" s="2"/>
      <c r="G28" s="3"/>
      <c r="H28" s="3"/>
      <c r="I28" s="3"/>
      <c r="J28" s="2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692">
        <v>43512</v>
      </c>
      <c r="B29" s="693"/>
      <c r="C29" s="362" t="s">
        <v>869</v>
      </c>
      <c r="D29" s="363">
        <v>292.27999999999997</v>
      </c>
      <c r="E29" s="2"/>
      <c r="F29" s="2"/>
      <c r="G29" s="3"/>
      <c r="H29" s="3"/>
      <c r="I29" s="3"/>
      <c r="J29" s="2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x14ac:dyDescent="0.25">
      <c r="A30" s="694">
        <v>43513</v>
      </c>
      <c r="B30" s="695"/>
      <c r="C30" s="340" t="s">
        <v>869</v>
      </c>
      <c r="D30" s="365">
        <v>128.6</v>
      </c>
      <c r="E30" s="2"/>
      <c r="F30" s="2"/>
      <c r="G30" s="3"/>
      <c r="H30" s="3"/>
      <c r="I30" s="3"/>
      <c r="J30" s="2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x14ac:dyDescent="0.25">
      <c r="A31" s="694">
        <v>43515</v>
      </c>
      <c r="B31" s="695"/>
      <c r="C31" s="340" t="s">
        <v>830</v>
      </c>
      <c r="D31" s="365">
        <v>26.55</v>
      </c>
      <c r="E31" s="2"/>
      <c r="F31" s="2"/>
      <c r="G31" s="3"/>
      <c r="H31" s="3"/>
      <c r="I31" s="3"/>
      <c r="J31" s="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694">
        <v>43515</v>
      </c>
      <c r="B32" s="695"/>
      <c r="C32" s="340" t="s">
        <v>822</v>
      </c>
      <c r="D32" s="365">
        <v>125</v>
      </c>
      <c r="E32" s="2"/>
      <c r="F32" s="2"/>
      <c r="G32" s="3"/>
      <c r="H32" s="3"/>
      <c r="I32" s="3"/>
      <c r="J32" s="2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x14ac:dyDescent="0.25">
      <c r="A33" s="694">
        <v>43515</v>
      </c>
      <c r="B33" s="695"/>
      <c r="C33" s="340" t="s">
        <v>821</v>
      </c>
      <c r="D33" s="365">
        <v>500</v>
      </c>
      <c r="E33" s="2"/>
      <c r="F33" s="2"/>
      <c r="G33" s="3"/>
      <c r="H33" s="3"/>
      <c r="I33" s="3"/>
      <c r="J33" s="2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694">
        <v>43516</v>
      </c>
      <c r="B34" s="695" t="s">
        <v>823</v>
      </c>
      <c r="C34" s="340" t="s">
        <v>824</v>
      </c>
      <c r="D34" s="365">
        <v>100</v>
      </c>
      <c r="E34" s="2"/>
      <c r="F34" s="2"/>
      <c r="G34" s="3"/>
      <c r="H34" s="3"/>
      <c r="I34" s="3"/>
      <c r="J34" s="2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694">
        <v>43517</v>
      </c>
      <c r="B35" s="695"/>
      <c r="C35" s="340" t="s">
        <v>825</v>
      </c>
      <c r="D35" s="365">
        <v>2682.6</v>
      </c>
      <c r="E35" s="2"/>
      <c r="F35" s="2"/>
      <c r="G35" s="3"/>
      <c r="H35" s="3"/>
      <c r="I35" s="3"/>
      <c r="J35" s="2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x14ac:dyDescent="0.25">
      <c r="A36" s="694">
        <v>43528</v>
      </c>
      <c r="B36" s="695"/>
      <c r="C36" s="340" t="s">
        <v>826</v>
      </c>
      <c r="D36" s="365">
        <v>111.51</v>
      </c>
      <c r="E36" s="2"/>
      <c r="F36" s="2"/>
      <c r="G36" s="3"/>
      <c r="H36" s="3"/>
      <c r="I36" s="3"/>
      <c r="J36" s="2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x14ac:dyDescent="0.25">
      <c r="A37" s="694">
        <v>43528</v>
      </c>
      <c r="B37" s="695"/>
      <c r="C37" s="340" t="s">
        <v>870</v>
      </c>
      <c r="D37" s="365">
        <v>305.19</v>
      </c>
      <c r="E37" s="2"/>
      <c r="F37" s="2"/>
      <c r="G37" s="3"/>
      <c r="H37" s="3"/>
      <c r="I37" s="3"/>
      <c r="J37" s="2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thickBot="1" x14ac:dyDescent="0.3">
      <c r="A38" s="577"/>
      <c r="B38" s="578"/>
      <c r="C38" s="579"/>
      <c r="D38" s="580"/>
      <c r="E38" s="2"/>
      <c r="F38" s="2"/>
      <c r="G38" s="3"/>
      <c r="H38" s="3"/>
      <c r="I38" s="3"/>
      <c r="J38" s="2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thickBot="1" x14ac:dyDescent="0.3">
      <c r="A39" s="654" t="s">
        <v>77</v>
      </c>
      <c r="B39" s="659"/>
      <c r="C39" s="659"/>
      <c r="D39" s="358">
        <f>SUM(D29:D38)</f>
        <v>4271.7299999999996</v>
      </c>
      <c r="E39" s="2"/>
      <c r="F39" s="2"/>
      <c r="G39" s="3"/>
      <c r="H39" s="3"/>
      <c r="I39" s="3"/>
      <c r="J39" s="2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thickBot="1" x14ac:dyDescent="0.3">
      <c r="A40" s="42"/>
      <c r="B40" s="42"/>
      <c r="C40" s="42"/>
      <c r="D40" s="45"/>
      <c r="E40" s="2"/>
      <c r="F40" s="2"/>
      <c r="G40" s="3"/>
      <c r="H40" s="3"/>
      <c r="I40" s="3"/>
      <c r="J40" s="2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" customHeight="1" thickBot="1" x14ac:dyDescent="0.3">
      <c r="A41" s="660" t="s">
        <v>81</v>
      </c>
      <c r="B41" s="661"/>
      <c r="C41" s="662"/>
      <c r="D41" s="380">
        <f>D39</f>
        <v>4271.7299999999996</v>
      </c>
      <c r="E41" s="2"/>
      <c r="F41" s="2"/>
      <c r="G41" s="3"/>
      <c r="H41" s="3"/>
      <c r="I41" s="3"/>
      <c r="J41" s="2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" customHeight="1" x14ac:dyDescent="0.25">
      <c r="A42" s="42"/>
      <c r="B42" s="42"/>
      <c r="C42" s="42"/>
      <c r="D42" s="45"/>
      <c r="E42" s="2"/>
      <c r="F42" s="2"/>
      <c r="G42" s="3"/>
      <c r="H42" s="3"/>
      <c r="I42" s="3"/>
      <c r="J42" s="2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" customHeight="1" x14ac:dyDescent="0.25">
      <c r="A43" s="642" t="s">
        <v>80</v>
      </c>
      <c r="B43" s="643"/>
      <c r="C43" s="643"/>
      <c r="D43" s="370"/>
      <c r="E43" s="2"/>
      <c r="F43" s="2"/>
      <c r="G43" s="3"/>
      <c r="H43" s="3"/>
      <c r="I43" s="3"/>
      <c r="J43" s="2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thickBot="1" x14ac:dyDescent="0.3">
      <c r="A44" s="347"/>
      <c r="B44" s="348"/>
      <c r="C44" s="348"/>
      <c r="D44" s="370"/>
      <c r="E44" s="2"/>
      <c r="F44" s="2"/>
      <c r="G44" s="3"/>
      <c r="H44" s="3"/>
      <c r="I44" s="3"/>
      <c r="J44" s="2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thickBot="1" x14ac:dyDescent="0.3">
      <c r="A45" s="663" t="s">
        <v>816</v>
      </c>
      <c r="B45" s="664"/>
      <c r="C45" s="665"/>
      <c r="D45" s="381">
        <f>D24-D41</f>
        <v>12089.87</v>
      </c>
      <c r="E45" s="2"/>
      <c r="F45" s="2"/>
      <c r="G45" s="3"/>
      <c r="H45" s="3"/>
      <c r="I45" s="3"/>
      <c r="J45" s="2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x14ac:dyDescent="0.25">
      <c r="A46" s="42"/>
      <c r="B46" s="42"/>
      <c r="C46" s="42"/>
      <c r="D46" s="45"/>
      <c r="E46" s="2"/>
      <c r="F46" s="2"/>
      <c r="G46" s="3"/>
      <c r="H46" s="3"/>
      <c r="I46" s="3"/>
      <c r="J46" s="2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thickBot="1" x14ac:dyDescent="0.3">
      <c r="A47" s="666" t="s">
        <v>612</v>
      </c>
      <c r="B47" s="667"/>
      <c r="C47" s="667"/>
      <c r="D47" s="394"/>
      <c r="E47" s="2"/>
      <c r="F47" s="2"/>
      <c r="G47" s="3"/>
      <c r="H47" s="3"/>
      <c r="I47" s="3"/>
      <c r="J47" s="2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x14ac:dyDescent="0.25">
      <c r="A48" s="594"/>
      <c r="B48" s="595"/>
      <c r="C48" s="373"/>
      <c r="D48" s="374"/>
      <c r="E48" s="2"/>
      <c r="F48" s="2"/>
      <c r="G48" s="3"/>
      <c r="H48" s="3"/>
      <c r="I48" s="3"/>
      <c r="J48" s="2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8" customHeight="1" x14ac:dyDescent="0.25">
      <c r="A49" s="375"/>
      <c r="B49" s="372"/>
      <c r="C49" s="372"/>
      <c r="D49" s="376"/>
      <c r="E49" s="2"/>
      <c r="F49" s="2"/>
      <c r="G49" s="3"/>
      <c r="H49" s="3"/>
      <c r="I49" s="3"/>
      <c r="J49" s="2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thickBot="1" x14ac:dyDescent="0.3">
      <c r="A50" s="395"/>
      <c r="B50" s="396"/>
      <c r="C50" s="396"/>
      <c r="D50" s="397"/>
      <c r="E50" s="2"/>
      <c r="F50" s="2"/>
      <c r="G50" s="3"/>
      <c r="H50" s="3"/>
      <c r="I50" s="3"/>
      <c r="J50" s="2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thickBot="1" x14ac:dyDescent="0.3">
      <c r="A51" s="656" t="s">
        <v>613</v>
      </c>
      <c r="B51" s="657"/>
      <c r="C51" s="672"/>
      <c r="D51" s="398">
        <f>SUM(D48:D50)</f>
        <v>0</v>
      </c>
      <c r="E51" s="2"/>
      <c r="F51" s="2"/>
      <c r="G51" s="3"/>
      <c r="H51" s="3"/>
      <c r="I51" s="3"/>
      <c r="J51" s="2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customHeight="1" thickBot="1" x14ac:dyDescent="0.3">
      <c r="A52" s="320"/>
      <c r="B52" s="321"/>
      <c r="C52" s="192"/>
      <c r="D52" s="309"/>
      <c r="E52" s="2"/>
      <c r="F52" s="2"/>
      <c r="G52" s="3"/>
      <c r="H52" s="3"/>
      <c r="I52" s="3"/>
      <c r="J52" s="2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thickBot="1" x14ac:dyDescent="0.3">
      <c r="A53" s="668" t="s">
        <v>601</v>
      </c>
      <c r="B53" s="664"/>
      <c r="C53" s="669"/>
      <c r="D53" s="381">
        <f>D45-D51</f>
        <v>12089.87</v>
      </c>
      <c r="E53" s="2"/>
      <c r="F53" s="2"/>
      <c r="G53" s="3"/>
      <c r="H53" s="3"/>
      <c r="I53" s="3"/>
      <c r="J53" s="2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x14ac:dyDescent="0.25">
      <c r="A54" s="399"/>
      <c r="B54" s="400"/>
      <c r="C54" s="400"/>
      <c r="D54" s="401"/>
      <c r="E54" s="2"/>
      <c r="F54" s="2"/>
      <c r="G54" s="3"/>
      <c r="H54" s="3"/>
      <c r="I54" s="3"/>
      <c r="J54" s="2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x14ac:dyDescent="0.25">
      <c r="A55" s="399"/>
      <c r="B55" s="400"/>
      <c r="C55" s="400"/>
      <c r="D55" s="401"/>
      <c r="E55" s="2"/>
      <c r="F55" s="2"/>
      <c r="G55" s="3"/>
      <c r="H55" s="3"/>
      <c r="I55" s="3"/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thickBot="1" x14ac:dyDescent="0.3">
      <c r="A56" s="399"/>
      <c r="B56" s="400"/>
      <c r="C56" s="400"/>
      <c r="D56" s="401"/>
      <c r="E56" s="2"/>
      <c r="F56" s="2"/>
      <c r="G56" s="3"/>
      <c r="H56" s="3"/>
      <c r="I56" s="3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thickBot="1" x14ac:dyDescent="0.3">
      <c r="A57" s="645" t="s">
        <v>614</v>
      </c>
      <c r="B57" s="646"/>
      <c r="C57" s="646"/>
      <c r="D57" s="647"/>
      <c r="E57" s="2"/>
      <c r="F57" s="2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thickBot="1" x14ac:dyDescent="0.3">
      <c r="A58" s="690" t="s">
        <v>815</v>
      </c>
      <c r="B58" s="670"/>
      <c r="C58" s="671"/>
      <c r="D58" s="403">
        <v>7016.38</v>
      </c>
      <c r="E58" s="2"/>
      <c r="F58" s="2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thickBot="1" x14ac:dyDescent="0.3">
      <c r="A59" s="402"/>
      <c r="B59" s="348"/>
      <c r="C59" s="348"/>
      <c r="D59" s="349"/>
      <c r="E59" s="2"/>
      <c r="F59" s="2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thickBot="1" x14ac:dyDescent="0.3">
      <c r="A60" s="651" t="s">
        <v>6</v>
      </c>
      <c r="B60" s="652"/>
      <c r="C60" s="652"/>
      <c r="D60" s="653"/>
      <c r="E60" s="2"/>
      <c r="F60" s="2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402"/>
      <c r="B61" s="348"/>
      <c r="C61" s="348"/>
      <c r="D61" s="349"/>
      <c r="E61" s="2"/>
      <c r="F61" s="2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339" t="s">
        <v>600</v>
      </c>
      <c r="B62" s="9"/>
      <c r="C62" s="2"/>
      <c r="D62" s="8"/>
      <c r="E62" s="2"/>
      <c r="F62" s="2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589">
        <v>43512</v>
      </c>
      <c r="B63" s="590"/>
      <c r="C63" s="591" t="s">
        <v>827</v>
      </c>
      <c r="D63" s="592">
        <v>32.64</v>
      </c>
      <c r="E63" s="2"/>
      <c r="F63" s="2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589">
        <v>43513</v>
      </c>
      <c r="B64" s="590"/>
      <c r="C64" s="591" t="s">
        <v>828</v>
      </c>
      <c r="D64" s="592">
        <v>17.12</v>
      </c>
      <c r="E64" s="2"/>
      <c r="F64" s="2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589">
        <v>43514</v>
      </c>
      <c r="B65" s="590"/>
      <c r="C65" s="591" t="s">
        <v>829</v>
      </c>
      <c r="D65" s="592">
        <v>32.64</v>
      </c>
      <c r="E65" s="2"/>
      <c r="F65" s="2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589">
        <v>43514</v>
      </c>
      <c r="B66" s="590"/>
      <c r="C66" s="591" t="s">
        <v>831</v>
      </c>
      <c r="D66" s="592">
        <v>32.64</v>
      </c>
      <c r="E66" s="2"/>
      <c r="F66" s="2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589">
        <v>43514</v>
      </c>
      <c r="B67" s="590"/>
      <c r="C67" s="591" t="s">
        <v>832</v>
      </c>
      <c r="D67" s="592">
        <v>17.12</v>
      </c>
      <c r="E67" s="2"/>
      <c r="F67" s="2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589">
        <v>43520</v>
      </c>
      <c r="B68" s="590"/>
      <c r="C68" s="591" t="s">
        <v>833</v>
      </c>
      <c r="D68" s="592">
        <v>17.12</v>
      </c>
      <c r="E68" s="2"/>
      <c r="F68" s="2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589">
        <v>43522</v>
      </c>
      <c r="B69" s="590"/>
      <c r="C69" s="591" t="s">
        <v>834</v>
      </c>
      <c r="D69" s="592">
        <v>32.64</v>
      </c>
      <c r="E69" s="2"/>
      <c r="F69" s="2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589">
        <v>43522</v>
      </c>
      <c r="B70" s="590"/>
      <c r="C70" s="591" t="s">
        <v>835</v>
      </c>
      <c r="D70" s="592">
        <v>17.12</v>
      </c>
      <c r="E70" s="2"/>
      <c r="F70" s="2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589">
        <v>43522</v>
      </c>
      <c r="B71" s="590"/>
      <c r="C71" s="591" t="s">
        <v>836</v>
      </c>
      <c r="D71" s="592">
        <v>32.64</v>
      </c>
      <c r="E71" s="2"/>
      <c r="F71" s="2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589">
        <v>43522</v>
      </c>
      <c r="B72" s="590"/>
      <c r="C72" s="591" t="s">
        <v>838</v>
      </c>
      <c r="D72" s="592">
        <v>32.64</v>
      </c>
      <c r="E72" s="2"/>
      <c r="F72" s="2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589">
        <v>43522</v>
      </c>
      <c r="B73" s="590"/>
      <c r="C73" s="591" t="s">
        <v>837</v>
      </c>
      <c r="D73" s="592">
        <v>34.24</v>
      </c>
      <c r="E73" s="2"/>
      <c r="F73" s="2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589">
        <v>43522</v>
      </c>
      <c r="B74" s="590"/>
      <c r="C74" s="591" t="s">
        <v>840</v>
      </c>
      <c r="D74" s="592">
        <v>32.64</v>
      </c>
      <c r="E74" s="2"/>
      <c r="F74" s="2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589">
        <v>43523</v>
      </c>
      <c r="B75" s="590"/>
      <c r="C75" s="591" t="s">
        <v>841</v>
      </c>
      <c r="D75" s="592">
        <v>34.24</v>
      </c>
      <c r="E75" s="2"/>
      <c r="F75" s="2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589">
        <v>43523</v>
      </c>
      <c r="B76" s="590"/>
      <c r="C76" s="591" t="s">
        <v>842</v>
      </c>
      <c r="D76" s="592">
        <v>32.64</v>
      </c>
      <c r="E76" s="2"/>
      <c r="F76" s="2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589">
        <v>43524</v>
      </c>
      <c r="B77" s="590"/>
      <c r="C77" s="591" t="s">
        <v>843</v>
      </c>
      <c r="D77" s="592">
        <v>17.12</v>
      </c>
      <c r="E77" s="2"/>
      <c r="F77" s="2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589">
        <v>43525</v>
      </c>
      <c r="B78" s="590"/>
      <c r="C78" s="591" t="s">
        <v>844</v>
      </c>
      <c r="D78" s="592">
        <v>17.12</v>
      </c>
      <c r="E78" s="2"/>
      <c r="F78" s="2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589">
        <v>43525</v>
      </c>
      <c r="B79" s="590"/>
      <c r="C79" s="591" t="s">
        <v>839</v>
      </c>
      <c r="D79" s="592">
        <v>17.12</v>
      </c>
      <c r="E79" s="2"/>
      <c r="F79" s="2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589">
        <v>43525</v>
      </c>
      <c r="B80" s="590"/>
      <c r="C80" s="591" t="s">
        <v>845</v>
      </c>
      <c r="D80" s="592">
        <v>34.24</v>
      </c>
      <c r="E80" s="2"/>
      <c r="F80" s="2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589">
        <v>43525</v>
      </c>
      <c r="B81" s="590"/>
      <c r="C81" s="591" t="s">
        <v>835</v>
      </c>
      <c r="D81" s="592">
        <v>17.12</v>
      </c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589">
        <v>43525</v>
      </c>
      <c r="B82" s="590"/>
      <c r="C82" s="591" t="s">
        <v>846</v>
      </c>
      <c r="D82" s="592">
        <v>32.64</v>
      </c>
      <c r="E82" s="2"/>
      <c r="F82" s="2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589">
        <v>43525</v>
      </c>
      <c r="B83" s="590"/>
      <c r="C83" s="591" t="s">
        <v>847</v>
      </c>
      <c r="D83" s="592">
        <v>34.24</v>
      </c>
      <c r="E83" s="2"/>
      <c r="F83" s="2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589">
        <v>43525</v>
      </c>
      <c r="B84" s="590"/>
      <c r="C84" s="591" t="s">
        <v>834</v>
      </c>
      <c r="D84" s="592">
        <v>17.12</v>
      </c>
      <c r="E84" s="2"/>
      <c r="F84" s="2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589">
        <v>43525</v>
      </c>
      <c r="B85" s="590"/>
      <c r="C85" s="591" t="s">
        <v>848</v>
      </c>
      <c r="D85" s="592">
        <v>17.12</v>
      </c>
      <c r="E85" s="2"/>
      <c r="F85" s="2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x14ac:dyDescent="0.25">
      <c r="A86" s="589">
        <v>43525</v>
      </c>
      <c r="B86" s="590"/>
      <c r="C86" s="591" t="s">
        <v>849</v>
      </c>
      <c r="D86" s="592">
        <v>17.12</v>
      </c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589">
        <v>43526</v>
      </c>
      <c r="B87" s="590"/>
      <c r="C87" s="591" t="s">
        <v>850</v>
      </c>
      <c r="D87" s="592">
        <v>17.12</v>
      </c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589">
        <v>43527</v>
      </c>
      <c r="B88" s="590"/>
      <c r="C88" s="591" t="s">
        <v>851</v>
      </c>
      <c r="D88" s="592">
        <v>32.64</v>
      </c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589">
        <v>43528</v>
      </c>
      <c r="B89" s="590"/>
      <c r="C89" s="591" t="s">
        <v>852</v>
      </c>
      <c r="D89" s="592">
        <v>32.64</v>
      </c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589">
        <v>43528</v>
      </c>
      <c r="B90" s="590"/>
      <c r="C90" s="591" t="s">
        <v>853</v>
      </c>
      <c r="D90" s="592">
        <v>32.64</v>
      </c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589">
        <v>43528</v>
      </c>
      <c r="B91" s="590"/>
      <c r="C91" s="591" t="s">
        <v>854</v>
      </c>
      <c r="D91" s="592">
        <v>17.12</v>
      </c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589">
        <v>43528</v>
      </c>
      <c r="B92" s="590"/>
      <c r="C92" s="591" t="s">
        <v>855</v>
      </c>
      <c r="D92" s="592">
        <v>32.64</v>
      </c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589">
        <v>43528</v>
      </c>
      <c r="B93" s="590"/>
      <c r="C93" s="591" t="s">
        <v>856</v>
      </c>
      <c r="D93" s="592">
        <v>17.12</v>
      </c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589">
        <v>43528</v>
      </c>
      <c r="B94" s="590"/>
      <c r="C94" s="591" t="s">
        <v>857</v>
      </c>
      <c r="D94" s="592">
        <v>32.64</v>
      </c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589">
        <v>43528</v>
      </c>
      <c r="B95" s="590"/>
      <c r="C95" s="591" t="s">
        <v>858</v>
      </c>
      <c r="D95" s="592">
        <v>32.64</v>
      </c>
      <c r="E95" s="2"/>
      <c r="F95" s="2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589">
        <v>43528</v>
      </c>
      <c r="B96" s="590"/>
      <c r="C96" s="591" t="s">
        <v>859</v>
      </c>
      <c r="D96" s="592">
        <v>17.12</v>
      </c>
      <c r="E96" s="2"/>
      <c r="F96" s="2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589">
        <v>43529</v>
      </c>
      <c r="B97" s="590"/>
      <c r="C97" s="591" t="s">
        <v>861</v>
      </c>
      <c r="D97" s="592">
        <v>17.12</v>
      </c>
      <c r="E97" s="2"/>
      <c r="F97" s="2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589">
        <v>43529</v>
      </c>
      <c r="B98" s="590"/>
      <c r="C98" s="591" t="s">
        <v>860</v>
      </c>
      <c r="D98" s="592">
        <v>17.12</v>
      </c>
      <c r="E98" s="2"/>
      <c r="F98" s="2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589">
        <v>43529</v>
      </c>
      <c r="B99" s="590"/>
      <c r="C99" s="591" t="s">
        <v>862</v>
      </c>
      <c r="D99" s="592">
        <v>32.64</v>
      </c>
      <c r="E99" s="2"/>
      <c r="F99" s="2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25">
      <c r="A100" s="589">
        <v>43529</v>
      </c>
      <c r="B100" s="590"/>
      <c r="C100" s="591" t="s">
        <v>863</v>
      </c>
      <c r="D100" s="592">
        <v>32.64</v>
      </c>
      <c r="E100" s="2"/>
      <c r="F100" s="2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25">
      <c r="A101" s="589">
        <v>43530</v>
      </c>
      <c r="B101" s="590"/>
      <c r="C101" s="591" t="s">
        <v>864</v>
      </c>
      <c r="D101" s="592">
        <v>32.64</v>
      </c>
      <c r="E101" s="2"/>
      <c r="F101" s="2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x14ac:dyDescent="0.25">
      <c r="A102" s="589">
        <v>43530</v>
      </c>
      <c r="B102" s="590"/>
      <c r="C102" s="591" t="s">
        <v>865</v>
      </c>
      <c r="D102" s="592">
        <v>17.12</v>
      </c>
      <c r="E102" s="2"/>
      <c r="F102" s="2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x14ac:dyDescent="0.25">
      <c r="A103" s="589">
        <v>43531</v>
      </c>
      <c r="B103" s="590"/>
      <c r="C103" s="591" t="s">
        <v>868</v>
      </c>
      <c r="D103" s="592">
        <v>32.64</v>
      </c>
      <c r="E103" s="2"/>
      <c r="F103" s="2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25">
      <c r="A104" s="589">
        <v>43531</v>
      </c>
      <c r="B104" s="590"/>
      <c r="C104" s="591" t="s">
        <v>867</v>
      </c>
      <c r="D104" s="592">
        <v>32.64</v>
      </c>
      <c r="E104" s="2"/>
      <c r="F104" s="2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589">
        <v>43532</v>
      </c>
      <c r="B105" s="590"/>
      <c r="C105" s="591" t="s">
        <v>866</v>
      </c>
      <c r="D105" s="592">
        <v>32.64</v>
      </c>
      <c r="E105" s="2"/>
      <c r="F105" s="2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589"/>
      <c r="B106" s="590"/>
      <c r="C106" s="591"/>
      <c r="D106" s="592"/>
      <c r="E106" s="2"/>
      <c r="F106" s="2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thickBot="1" x14ac:dyDescent="0.3">
      <c r="A107" s="673" t="s">
        <v>14</v>
      </c>
      <c r="B107" s="691"/>
      <c r="C107" s="691"/>
      <c r="D107" s="412">
        <f>SUM(D63:D105)</f>
        <v>1130.5600000000002</v>
      </c>
      <c r="E107" s="2"/>
      <c r="F107" s="2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thickBot="1" x14ac:dyDescent="0.3">
      <c r="A108" s="347"/>
      <c r="B108" s="348"/>
      <c r="C108" s="348"/>
      <c r="D108" s="349"/>
      <c r="E108" s="2"/>
      <c r="F108" s="2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thickBot="1" x14ac:dyDescent="0.3">
      <c r="A109" s="651" t="s">
        <v>36</v>
      </c>
      <c r="B109" s="652"/>
      <c r="C109" s="653"/>
      <c r="D109" s="379">
        <f>D58+D107</f>
        <v>8146.9400000000005</v>
      </c>
      <c r="E109" s="2"/>
      <c r="F109" s="2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thickBot="1" x14ac:dyDescent="0.3">
      <c r="A110" s="402"/>
      <c r="B110" s="348"/>
      <c r="C110" s="348"/>
      <c r="D110" s="349"/>
      <c r="E110" s="2"/>
      <c r="F110" s="2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thickBot="1" x14ac:dyDescent="0.3">
      <c r="A111" s="656" t="s">
        <v>596</v>
      </c>
      <c r="B111" s="657"/>
      <c r="C111" s="657"/>
      <c r="D111" s="658"/>
      <c r="E111" s="2"/>
      <c r="F111" s="2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x14ac:dyDescent="0.25">
      <c r="A112" s="378"/>
      <c r="B112" s="9"/>
      <c r="C112" s="2"/>
      <c r="D112" s="8"/>
      <c r="E112" s="2"/>
      <c r="F112" s="2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thickBot="1" x14ac:dyDescent="0.3">
      <c r="A113" s="339" t="s">
        <v>38</v>
      </c>
      <c r="B113" s="9"/>
      <c r="C113" s="2"/>
      <c r="D113" s="8"/>
      <c r="E113" s="2"/>
      <c r="F113" s="2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x14ac:dyDescent="0.25">
      <c r="A114" s="692">
        <v>43532</v>
      </c>
      <c r="B114" s="582"/>
      <c r="C114" s="362" t="s">
        <v>810</v>
      </c>
      <c r="D114" s="363">
        <v>45.81</v>
      </c>
      <c r="E114" s="2"/>
      <c r="F114" s="2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694">
        <v>43517</v>
      </c>
      <c r="B115" s="698"/>
      <c r="C115" s="340" t="s">
        <v>811</v>
      </c>
      <c r="D115" s="365">
        <v>21.32</v>
      </c>
      <c r="E115" s="2"/>
      <c r="F115" s="2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25">
      <c r="A116" s="573"/>
      <c r="B116" s="696"/>
      <c r="C116" s="575"/>
      <c r="D116" s="576"/>
      <c r="E116" s="2"/>
      <c r="F116" s="2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25">
      <c r="A117" s="573"/>
      <c r="B117" s="696"/>
      <c r="C117" s="575"/>
      <c r="D117" s="576"/>
      <c r="E117" s="2"/>
      <c r="F117" s="2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x14ac:dyDescent="0.25">
      <c r="A118" s="573"/>
      <c r="B118" s="696"/>
      <c r="C118" s="575"/>
      <c r="D118" s="576"/>
      <c r="E118" s="2"/>
      <c r="F118" s="2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thickBot="1" x14ac:dyDescent="0.3">
      <c r="A119" s="577"/>
      <c r="B119" s="697"/>
      <c r="C119" s="579"/>
      <c r="D119" s="580"/>
      <c r="E119" s="2"/>
      <c r="F119" s="2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thickBot="1" x14ac:dyDescent="0.3">
      <c r="A120" s="654" t="s">
        <v>77</v>
      </c>
      <c r="B120" s="659"/>
      <c r="C120" s="659"/>
      <c r="D120" s="358">
        <f>SUM(D114:D119)</f>
        <v>67.13</v>
      </c>
      <c r="E120" s="2"/>
      <c r="F120" s="2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thickBot="1" x14ac:dyDescent="0.3">
      <c r="A121" s="42"/>
      <c r="B121" s="42"/>
      <c r="C121" s="42"/>
      <c r="D121" s="45"/>
      <c r="E121" s="2"/>
      <c r="F121" s="2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thickBot="1" x14ac:dyDescent="0.3">
      <c r="A122" s="660" t="s">
        <v>81</v>
      </c>
      <c r="B122" s="661"/>
      <c r="C122" s="662"/>
      <c r="D122" s="380">
        <f>D120</f>
        <v>67.13</v>
      </c>
      <c r="E122" s="2"/>
      <c r="F122" s="2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x14ac:dyDescent="0.25">
      <c r="A123" s="402"/>
      <c r="B123" s="348"/>
      <c r="C123" s="348"/>
      <c r="D123" s="349"/>
      <c r="E123" s="2"/>
      <c r="F123" s="2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642" t="s">
        <v>80</v>
      </c>
      <c r="B124" s="643"/>
      <c r="C124" s="643"/>
      <c r="D124" s="370"/>
      <c r="E124" s="2"/>
      <c r="F124" s="2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thickBot="1" x14ac:dyDescent="0.3">
      <c r="A125" s="42"/>
      <c r="B125" s="42"/>
      <c r="C125" s="42"/>
      <c r="D125" s="45"/>
      <c r="E125" s="2"/>
      <c r="F125" s="2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thickBot="1" x14ac:dyDescent="0.3">
      <c r="A126" s="663" t="s">
        <v>818</v>
      </c>
      <c r="B126" s="664"/>
      <c r="C126" s="665"/>
      <c r="D126" s="381">
        <f>D109-D122</f>
        <v>8079.81</v>
      </c>
      <c r="E126" s="2"/>
      <c r="F126" s="2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42"/>
      <c r="B127" s="42"/>
      <c r="C127" s="42"/>
      <c r="D127" s="45"/>
      <c r="E127" s="2"/>
      <c r="F127" s="2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thickBot="1" x14ac:dyDescent="0.3">
      <c r="A128" s="666" t="s">
        <v>612</v>
      </c>
      <c r="B128" s="667"/>
      <c r="C128" s="667"/>
      <c r="D128" s="394"/>
      <c r="E128" s="2"/>
      <c r="F128" s="2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371"/>
      <c r="B129" s="373"/>
      <c r="C129" s="373"/>
      <c r="D129" s="374"/>
      <c r="E129" s="2"/>
      <c r="F129" s="2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25">
      <c r="A130" s="375"/>
      <c r="B130" s="372"/>
      <c r="C130" s="372"/>
      <c r="D130" s="376"/>
      <c r="E130" s="2"/>
      <c r="F130" s="2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thickBot="1" x14ac:dyDescent="0.3">
      <c r="A131" s="395"/>
      <c r="B131" s="396"/>
      <c r="C131" s="396"/>
      <c r="D131" s="397"/>
      <c r="E131" s="2"/>
      <c r="F131" s="2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thickBot="1" x14ac:dyDescent="0.3">
      <c r="A132" s="656" t="s">
        <v>613</v>
      </c>
      <c r="B132" s="657"/>
      <c r="C132" s="672"/>
      <c r="D132" s="398">
        <f>SUM(D129:D131)</f>
        <v>0</v>
      </c>
      <c r="E132" s="2"/>
      <c r="F132" s="2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thickBot="1" x14ac:dyDescent="0.3">
      <c r="A133" s="320"/>
      <c r="B133" s="321"/>
      <c r="C133" s="192"/>
      <c r="D133" s="309"/>
      <c r="E133" s="2"/>
      <c r="F133" s="2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thickBot="1" x14ac:dyDescent="0.3">
      <c r="A134" s="668" t="s">
        <v>601</v>
      </c>
      <c r="B134" s="664"/>
      <c r="C134" s="669"/>
      <c r="D134" s="381">
        <f>D126-D132</f>
        <v>8079.81</v>
      </c>
      <c r="E134" s="2"/>
      <c r="F134" s="2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25">
      <c r="A135" s="399"/>
      <c r="B135" s="400"/>
      <c r="C135" s="400"/>
      <c r="D135" s="401"/>
      <c r="E135" s="2"/>
      <c r="F135" s="2"/>
      <c r="G135" s="3"/>
      <c r="H135" s="3"/>
      <c r="I135" s="3"/>
      <c r="J135" s="2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 x14ac:dyDescent="0.25">
      <c r="A136" s="399"/>
      <c r="B136" s="400"/>
      <c r="C136" s="400"/>
      <c r="D136" s="401"/>
      <c r="E136" s="2"/>
      <c r="F136" s="2"/>
      <c r="G136" s="3"/>
      <c r="H136" s="3"/>
      <c r="I136" s="3"/>
      <c r="J136" s="2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" customHeight="1" thickBot="1" x14ac:dyDescent="0.3">
      <c r="A137" s="399"/>
      <c r="B137" s="400"/>
      <c r="C137" s="400"/>
      <c r="D137" s="401"/>
      <c r="E137" s="2"/>
      <c r="F137" s="2"/>
      <c r="G137" s="3"/>
      <c r="H137" s="3"/>
      <c r="I137" s="3"/>
      <c r="J137" s="2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s="601" customFormat="1" ht="18" customHeight="1" thickBot="1" x14ac:dyDescent="0.3">
      <c r="A138" s="645" t="s">
        <v>602</v>
      </c>
      <c r="B138" s="646"/>
      <c r="C138" s="646"/>
      <c r="D138" s="647"/>
      <c r="E138" s="2"/>
      <c r="F138" s="2"/>
      <c r="G138" s="3"/>
      <c r="H138" s="3"/>
      <c r="I138" s="3"/>
      <c r="J138" s="2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s="601" customFormat="1" ht="18" customHeight="1" thickBot="1" x14ac:dyDescent="0.3">
      <c r="A139" s="690" t="s">
        <v>815</v>
      </c>
      <c r="B139" s="670"/>
      <c r="C139" s="671"/>
      <c r="D139" s="403">
        <v>2162.23</v>
      </c>
      <c r="E139" s="2"/>
      <c r="F139" s="2"/>
      <c r="G139" s="3"/>
      <c r="H139" s="3"/>
      <c r="I139" s="3"/>
      <c r="J139" s="2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s="601" customFormat="1" ht="18" customHeight="1" thickBot="1" x14ac:dyDescent="0.3">
      <c r="A140" s="402"/>
      <c r="B140" s="348"/>
      <c r="C140" s="348"/>
      <c r="D140" s="349"/>
      <c r="E140" s="2"/>
      <c r="F140" s="2"/>
      <c r="G140" s="3"/>
      <c r="H140" s="3"/>
      <c r="I140" s="3"/>
      <c r="J140" s="2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s="601" customFormat="1" ht="18" customHeight="1" thickBot="1" x14ac:dyDescent="0.3">
      <c r="A141" s="651" t="s">
        <v>6</v>
      </c>
      <c r="B141" s="652"/>
      <c r="C141" s="652"/>
      <c r="D141" s="653"/>
      <c r="E141" s="2"/>
      <c r="F141" s="2"/>
      <c r="G141" s="3"/>
      <c r="H141" s="3"/>
      <c r="I141" s="3"/>
      <c r="J141" s="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s="601" customFormat="1" ht="18" customHeight="1" x14ac:dyDescent="0.25">
      <c r="A142" s="402"/>
      <c r="B142" s="348"/>
      <c r="C142" s="348"/>
      <c r="D142" s="349"/>
      <c r="E142" s="2"/>
      <c r="F142" s="2"/>
      <c r="G142" s="3"/>
      <c r="H142" s="3"/>
      <c r="I142" s="3"/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s="601" customFormat="1" ht="18" customHeight="1" thickBot="1" x14ac:dyDescent="0.3">
      <c r="A143" s="339" t="s">
        <v>600</v>
      </c>
      <c r="B143" s="9"/>
      <c r="C143" s="2"/>
      <c r="D143" s="8"/>
      <c r="E143" s="2"/>
      <c r="F143" s="2"/>
      <c r="G143" s="3"/>
      <c r="H143" s="3"/>
      <c r="I143" s="3"/>
      <c r="J143" s="2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s="601" customFormat="1" ht="18" customHeight="1" x14ac:dyDescent="0.25">
      <c r="A144" s="404"/>
      <c r="B144" s="405"/>
      <c r="C144" s="564"/>
      <c r="D144" s="383"/>
      <c r="E144" s="2"/>
      <c r="F144" s="2"/>
      <c r="G144" s="3"/>
      <c r="H144" s="3"/>
      <c r="I144" s="3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s="601" customFormat="1" ht="18" customHeight="1" x14ac:dyDescent="0.25">
      <c r="A145" s="407"/>
      <c r="B145" s="408"/>
      <c r="C145" s="585"/>
      <c r="D145" s="410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s="601" customFormat="1" ht="18" customHeight="1" thickBot="1" x14ac:dyDescent="0.3">
      <c r="A146" s="407"/>
      <c r="B146" s="408"/>
      <c r="C146" s="409"/>
      <c r="D146" s="410"/>
      <c r="E146" s="2"/>
      <c r="F146" s="2"/>
      <c r="G146" s="3"/>
      <c r="H146" s="3"/>
      <c r="I146" s="3"/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s="601" customFormat="1" ht="18" customHeight="1" thickBot="1" x14ac:dyDescent="0.3">
      <c r="A147" s="654" t="s">
        <v>14</v>
      </c>
      <c r="B147" s="655"/>
      <c r="C147" s="655"/>
      <c r="D147" s="358">
        <f>SUM(D144:D146)</f>
        <v>0</v>
      </c>
      <c r="E147" s="2"/>
      <c r="F147" s="2"/>
      <c r="G147" s="3"/>
      <c r="H147" s="3"/>
      <c r="I147" s="3"/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s="601" customFormat="1" ht="18" customHeight="1" thickBot="1" x14ac:dyDescent="0.3">
      <c r="A148" s="347"/>
      <c r="B148" s="348"/>
      <c r="C148" s="348"/>
      <c r="D148" s="349"/>
      <c r="E148" s="2"/>
      <c r="F148" s="2"/>
      <c r="G148" s="3"/>
      <c r="H148" s="3"/>
      <c r="I148" s="3"/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s="601" customFormat="1" ht="18" customHeight="1" thickBot="1" x14ac:dyDescent="0.3">
      <c r="A149" s="651" t="s">
        <v>36</v>
      </c>
      <c r="B149" s="652"/>
      <c r="C149" s="653"/>
      <c r="D149" s="379">
        <f>SUM(D139+D147)</f>
        <v>2162.23</v>
      </c>
      <c r="E149" s="2"/>
      <c r="F149" s="2"/>
      <c r="G149" s="3"/>
      <c r="H149" s="3"/>
      <c r="I149" s="3"/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s="601" customFormat="1" ht="18" customHeight="1" thickBot="1" x14ac:dyDescent="0.3">
      <c r="A150" s="402"/>
      <c r="B150" s="348"/>
      <c r="C150" s="348"/>
      <c r="D150" s="349"/>
      <c r="E150" s="2"/>
      <c r="F150" s="2"/>
      <c r="G150" s="3"/>
      <c r="H150" s="3"/>
      <c r="I150" s="3"/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s="601" customFormat="1" ht="18" customHeight="1" thickBot="1" x14ac:dyDescent="0.3">
      <c r="A151" s="656" t="s">
        <v>596</v>
      </c>
      <c r="B151" s="657"/>
      <c r="C151" s="657"/>
      <c r="D151" s="658"/>
      <c r="E151" s="2"/>
      <c r="F151" s="2"/>
      <c r="G151" s="3"/>
      <c r="H151" s="3"/>
      <c r="I151" s="3"/>
      <c r="J151" s="2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s="601" customFormat="1" ht="18" customHeight="1" x14ac:dyDescent="0.25">
      <c r="A152" s="378"/>
      <c r="B152" s="9"/>
      <c r="C152" s="2"/>
      <c r="D152" s="8"/>
      <c r="E152" s="2"/>
      <c r="F152" s="2"/>
      <c r="G152" s="3"/>
      <c r="H152" s="3"/>
      <c r="I152" s="3"/>
      <c r="J152" s="2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s="601" customFormat="1" ht="18" customHeight="1" thickBot="1" x14ac:dyDescent="0.3">
      <c r="A153" s="339" t="s">
        <v>38</v>
      </c>
      <c r="B153" s="9"/>
      <c r="C153" s="2"/>
      <c r="D153" s="8"/>
      <c r="E153" s="2"/>
      <c r="F153" s="2"/>
      <c r="G153" s="3"/>
      <c r="H153" s="3"/>
      <c r="I153" s="3"/>
      <c r="J153" s="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s="601" customFormat="1" ht="18" customHeight="1" x14ac:dyDescent="0.25">
      <c r="A154" s="388">
        <v>43514</v>
      </c>
      <c r="B154" s="389"/>
      <c r="C154" s="362" t="s">
        <v>819</v>
      </c>
      <c r="D154" s="383">
        <v>125</v>
      </c>
      <c r="E154" s="2"/>
      <c r="F154" s="2"/>
      <c r="G154" s="3"/>
      <c r="H154" s="3"/>
      <c r="I154" s="3"/>
      <c r="J154" s="2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s="601" customFormat="1" ht="18" customHeight="1" x14ac:dyDescent="0.25">
      <c r="A155" s="392"/>
      <c r="B155" s="390"/>
      <c r="C155" s="340"/>
      <c r="D155" s="385"/>
      <c r="E155" s="2"/>
      <c r="F155" s="2"/>
      <c r="G155" s="3"/>
      <c r="H155" s="3"/>
      <c r="I155" s="3"/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s="601" customFormat="1" ht="18" customHeight="1" thickBot="1" x14ac:dyDescent="0.3">
      <c r="A156" s="393"/>
      <c r="B156" s="391"/>
      <c r="C156" s="368"/>
      <c r="D156" s="387"/>
      <c r="E156" s="2"/>
      <c r="F156" s="2"/>
      <c r="G156" s="3"/>
      <c r="H156" s="3"/>
      <c r="I156" s="3"/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s="601" customFormat="1" ht="18" customHeight="1" thickBot="1" x14ac:dyDescent="0.3">
      <c r="A157" s="654" t="s">
        <v>77</v>
      </c>
      <c r="B157" s="659"/>
      <c r="C157" s="659"/>
      <c r="D157" s="358">
        <f>SUM(D154:D156)</f>
        <v>125</v>
      </c>
      <c r="E157" s="2"/>
      <c r="F157" s="2"/>
      <c r="G157" s="3"/>
      <c r="H157" s="3"/>
      <c r="I157" s="3"/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s="601" customFormat="1" ht="18" customHeight="1" thickBot="1" x14ac:dyDescent="0.3">
      <c r="A158" s="42"/>
      <c r="B158" s="42"/>
      <c r="C158" s="42"/>
      <c r="D158" s="45"/>
      <c r="E158" s="2"/>
      <c r="F158" s="2"/>
      <c r="G158" s="3"/>
      <c r="H158" s="3"/>
      <c r="I158" s="3"/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s="601" customFormat="1" ht="18" customHeight="1" thickBot="1" x14ac:dyDescent="0.3">
      <c r="A159" s="660" t="s">
        <v>81</v>
      </c>
      <c r="B159" s="661"/>
      <c r="C159" s="662"/>
      <c r="D159" s="380">
        <f>D157</f>
        <v>125</v>
      </c>
      <c r="E159" s="2"/>
      <c r="F159" s="2"/>
      <c r="G159" s="3"/>
      <c r="H159" s="3"/>
      <c r="I159" s="3"/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s="601" customFormat="1" ht="18" customHeight="1" x14ac:dyDescent="0.25">
      <c r="A160" s="402"/>
      <c r="B160" s="348"/>
      <c r="C160" s="348"/>
      <c r="D160" s="349"/>
      <c r="E160" s="2"/>
      <c r="F160" s="2"/>
      <c r="G160" s="3"/>
      <c r="H160" s="3"/>
      <c r="I160" s="3"/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s="601" customFormat="1" ht="18" customHeight="1" x14ac:dyDescent="0.25">
      <c r="A161" s="642" t="s">
        <v>80</v>
      </c>
      <c r="B161" s="643"/>
      <c r="C161" s="643"/>
      <c r="D161" s="370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s="601" customFormat="1" ht="18" customHeight="1" thickBot="1" x14ac:dyDescent="0.3">
      <c r="A162" s="42"/>
      <c r="B162" s="42"/>
      <c r="C162" s="42"/>
      <c r="D162" s="45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s="601" customFormat="1" ht="18" customHeight="1" thickBot="1" x14ac:dyDescent="0.3">
      <c r="A163" s="663" t="s">
        <v>817</v>
      </c>
      <c r="B163" s="664"/>
      <c r="C163" s="665"/>
      <c r="D163" s="381">
        <f>D149-D159</f>
        <v>2037.23</v>
      </c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s="601" customFormat="1" ht="18" customHeight="1" x14ac:dyDescent="0.25">
      <c r="A164" s="42"/>
      <c r="B164" s="42"/>
      <c r="C164" s="42"/>
      <c r="D164" s="45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s="601" customFormat="1" ht="18" customHeight="1" thickBot="1" x14ac:dyDescent="0.3">
      <c r="A165" s="666" t="s">
        <v>612</v>
      </c>
      <c r="B165" s="667"/>
      <c r="C165" s="667"/>
      <c r="D165" s="394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s="601" customFormat="1" ht="18" customHeight="1" x14ac:dyDescent="0.25">
      <c r="A166" s="371"/>
      <c r="B166" s="373"/>
      <c r="C166" s="373"/>
      <c r="D166" s="374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s="601" customFormat="1" ht="18" customHeight="1" x14ac:dyDescent="0.25">
      <c r="A167" s="375"/>
      <c r="B167" s="372"/>
      <c r="C167" s="372"/>
      <c r="D167" s="376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s="601" customFormat="1" ht="18" customHeight="1" thickBot="1" x14ac:dyDescent="0.3">
      <c r="A168" s="395"/>
      <c r="B168" s="396"/>
      <c r="C168" s="396"/>
      <c r="D168" s="397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s="601" customFormat="1" ht="18" customHeight="1" thickBot="1" x14ac:dyDescent="0.3">
      <c r="A169" s="656" t="s">
        <v>613</v>
      </c>
      <c r="B169" s="657"/>
      <c r="C169" s="672"/>
      <c r="D169" s="398">
        <f>SUM(D166:D168)</f>
        <v>0</v>
      </c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s="601" customFormat="1" ht="18" customHeight="1" thickBot="1" x14ac:dyDescent="0.3">
      <c r="A170" s="320"/>
      <c r="B170" s="321"/>
      <c r="C170" s="192"/>
      <c r="D170" s="309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s="601" customFormat="1" ht="18" customHeight="1" thickBot="1" x14ac:dyDescent="0.3">
      <c r="A171" s="668" t="s">
        <v>601</v>
      </c>
      <c r="B171" s="664"/>
      <c r="C171" s="669"/>
      <c r="D171" s="381">
        <f>D163-D169</f>
        <v>2037.23</v>
      </c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s="601" customFormat="1" ht="18" customHeight="1" x14ac:dyDescent="0.25">
      <c r="A172" s="399"/>
      <c r="B172" s="400"/>
      <c r="C172" s="400"/>
      <c r="D172" s="401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s="601" customFormat="1" ht="18" customHeight="1" x14ac:dyDescent="0.25">
      <c r="A173" s="399"/>
      <c r="B173" s="400"/>
      <c r="C173" s="400"/>
      <c r="D173" s="401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s="601" customFormat="1" ht="18" customHeight="1" thickBot="1" x14ac:dyDescent="0.3">
      <c r="A174" s="399"/>
      <c r="B174" s="400"/>
      <c r="C174" s="400"/>
      <c r="D174" s="401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686" t="s">
        <v>164</v>
      </c>
      <c r="B175" s="687"/>
      <c r="C175" s="162" t="s">
        <v>166</v>
      </c>
      <c r="D175" s="40">
        <f>D53</f>
        <v>12089.87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 x14ac:dyDescent="0.25">
      <c r="A176" s="683" t="s">
        <v>167</v>
      </c>
      <c r="B176" s="680"/>
      <c r="C176" s="167" t="s">
        <v>170</v>
      </c>
      <c r="D176" s="169">
        <f>D134</f>
        <v>8079.81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 x14ac:dyDescent="0.25">
      <c r="A177" s="683" t="s">
        <v>172</v>
      </c>
      <c r="B177" s="680"/>
      <c r="C177" s="167" t="s">
        <v>173</v>
      </c>
      <c r="D177" s="169">
        <v>0.42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 x14ac:dyDescent="0.25">
      <c r="A178" s="683" t="s">
        <v>174</v>
      </c>
      <c r="B178" s="680"/>
      <c r="C178" s="167" t="s">
        <v>173</v>
      </c>
      <c r="D178" s="169">
        <v>206.97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 x14ac:dyDescent="0.25">
      <c r="A179" s="683" t="s">
        <v>175</v>
      </c>
      <c r="B179" s="680"/>
      <c r="C179" s="174" t="s">
        <v>173</v>
      </c>
      <c r="D179" s="176">
        <f>D171</f>
        <v>2037.23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 thickBot="1" x14ac:dyDescent="0.3">
      <c r="A180" s="684" t="s">
        <v>176</v>
      </c>
      <c r="B180" s="685"/>
      <c r="C180" s="178" t="s">
        <v>173</v>
      </c>
      <c r="D180" s="426">
        <v>2075.67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 thickBot="1" x14ac:dyDescent="0.3">
      <c r="A181" s="688" t="s">
        <v>178</v>
      </c>
      <c r="B181" s="689"/>
      <c r="C181" s="689"/>
      <c r="D181" s="430">
        <f>SUM(D175:D180)</f>
        <v>24489.97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 x14ac:dyDescent="0.25">
      <c r="A182" s="3"/>
      <c r="B182" s="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 x14ac:dyDescent="0.25">
      <c r="A183" s="3"/>
      <c r="B183" s="5"/>
      <c r="C183" s="2"/>
      <c r="D183" s="2"/>
      <c r="E183" s="2"/>
      <c r="F183" s="2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 x14ac:dyDescent="0.25">
      <c r="A184" s="3"/>
      <c r="B184" s="5"/>
      <c r="C184" s="2"/>
      <c r="D184" s="192"/>
      <c r="E184" s="2"/>
      <c r="F184" s="2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 x14ac:dyDescent="0.25">
      <c r="A185" s="3"/>
      <c r="B185" s="609"/>
      <c r="C185" s="610"/>
      <c r="D185" s="2"/>
      <c r="E185" s="2"/>
      <c r="F185" s="2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8" customHeight="1" x14ac:dyDescent="0.25">
      <c r="A1001" s="3"/>
      <c r="B1001" s="3"/>
      <c r="C1001" s="3"/>
      <c r="D1001" s="3"/>
      <c r="E1001" s="2"/>
      <c r="F1001" s="2"/>
      <c r="G1001" s="3"/>
      <c r="H1001" s="3"/>
      <c r="I1001" s="3"/>
      <c r="J1001" s="2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8" customHeight="1" x14ac:dyDescent="0.25">
      <c r="A1002" s="3"/>
      <c r="B1002" s="3"/>
      <c r="C1002" s="3"/>
      <c r="D1002" s="3"/>
      <c r="E1002" s="2"/>
      <c r="F1002" s="2"/>
      <c r="G1002" s="3"/>
      <c r="H1002" s="3"/>
      <c r="I1002" s="3"/>
      <c r="J1002" s="2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8" customHeight="1" x14ac:dyDescent="0.25">
      <c r="A1003" s="3"/>
      <c r="B1003" s="3"/>
      <c r="C1003" s="3"/>
      <c r="D1003" s="3"/>
      <c r="E1003" s="2"/>
      <c r="F1003" s="2"/>
      <c r="G1003" s="3"/>
      <c r="H1003" s="3"/>
      <c r="I1003" s="3"/>
      <c r="J1003" s="2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8" customHeight="1" x14ac:dyDescent="0.25">
      <c r="A1004" s="3"/>
      <c r="B1004" s="3"/>
      <c r="C1004" s="3"/>
      <c r="D1004" s="3"/>
      <c r="E1004" s="2"/>
      <c r="F1004" s="2"/>
      <c r="G1004" s="3"/>
      <c r="H1004" s="3"/>
      <c r="I1004" s="3"/>
      <c r="J1004" s="2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8" customHeight="1" x14ac:dyDescent="0.25">
      <c r="A1005" s="3"/>
      <c r="B1005" s="3"/>
      <c r="C1005" s="3"/>
      <c r="D1005" s="3"/>
      <c r="E1005" s="2"/>
      <c r="F1005" s="2"/>
      <c r="G1005" s="3"/>
      <c r="H1005" s="3"/>
      <c r="I1005" s="3"/>
      <c r="J1005" s="2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8" customHeight="1" x14ac:dyDescent="0.25">
      <c r="A1006" s="3"/>
      <c r="B1006" s="3"/>
      <c r="C1006" s="3"/>
      <c r="D1006" s="3"/>
      <c r="E1006" s="2"/>
      <c r="F1006" s="2"/>
      <c r="G1006" s="3"/>
      <c r="H1006" s="3"/>
      <c r="I1006" s="3"/>
      <c r="J1006" s="2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8" customHeight="1" x14ac:dyDescent="0.25">
      <c r="A1007" s="3"/>
      <c r="B1007" s="3"/>
      <c r="C1007" s="3"/>
      <c r="D1007" s="3"/>
      <c r="E1007" s="2"/>
      <c r="F1007" s="2"/>
      <c r="G1007" s="3"/>
      <c r="H1007" s="3"/>
      <c r="I1007" s="3"/>
      <c r="J1007" s="2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8" customHeight="1" x14ac:dyDescent="0.25">
      <c r="A1008" s="3"/>
      <c r="B1008" s="3"/>
      <c r="C1008" s="3"/>
      <c r="D1008" s="3"/>
      <c r="E1008" s="2"/>
      <c r="F1008" s="2"/>
      <c r="G1008" s="3"/>
      <c r="H1008" s="3"/>
      <c r="I1008" s="3"/>
      <c r="J1008" s="2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8" customHeight="1" x14ac:dyDescent="0.25">
      <c r="A1009" s="3"/>
      <c r="B1009" s="3"/>
      <c r="C1009" s="3"/>
      <c r="D1009" s="3"/>
      <c r="E1009" s="2"/>
      <c r="F1009" s="2"/>
      <c r="G1009" s="3"/>
      <c r="H1009" s="3"/>
      <c r="I1009" s="3"/>
      <c r="J1009" s="2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8" customHeight="1" x14ac:dyDescent="0.25">
      <c r="A1010" s="3"/>
      <c r="B1010" s="3"/>
      <c r="C1010" s="3"/>
      <c r="D1010" s="3"/>
      <c r="E1010" s="2"/>
      <c r="F1010" s="2"/>
      <c r="G1010" s="3"/>
      <c r="H1010" s="3"/>
      <c r="I1010" s="3"/>
      <c r="J1010" s="2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8" customHeight="1" x14ac:dyDescent="0.25">
      <c r="A1011" s="3"/>
      <c r="B1011" s="3"/>
      <c r="C1011" s="3"/>
      <c r="D1011" s="3"/>
      <c r="E1011" s="2"/>
      <c r="F1011" s="2"/>
      <c r="G1011" s="3"/>
      <c r="H1011" s="3"/>
      <c r="I1011" s="3"/>
      <c r="J1011" s="2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8" customHeight="1" x14ac:dyDescent="0.25">
      <c r="A1012" s="3"/>
      <c r="B1012" s="3"/>
      <c r="C1012" s="3"/>
      <c r="D1012" s="3"/>
      <c r="E1012" s="2"/>
      <c r="F1012" s="2"/>
      <c r="G1012" s="3"/>
      <c r="H1012" s="3"/>
      <c r="I1012" s="3"/>
      <c r="J1012" s="2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8" customHeight="1" x14ac:dyDescent="0.25">
      <c r="A1013" s="3"/>
      <c r="B1013" s="3"/>
      <c r="C1013" s="3"/>
      <c r="D1013" s="3"/>
      <c r="E1013" s="2"/>
      <c r="F1013" s="2"/>
      <c r="G1013" s="3"/>
      <c r="H1013" s="3"/>
      <c r="I1013" s="3"/>
      <c r="J1013" s="2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8" customHeight="1" x14ac:dyDescent="0.25">
      <c r="A1014" s="3"/>
      <c r="B1014" s="3"/>
      <c r="C1014" s="3"/>
      <c r="D1014" s="3"/>
      <c r="E1014" s="2"/>
      <c r="F1014" s="2"/>
      <c r="G1014" s="3"/>
      <c r="H1014" s="3"/>
      <c r="I1014" s="3"/>
      <c r="J1014" s="2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8" customHeight="1" x14ac:dyDescent="0.25">
      <c r="A1015" s="3"/>
      <c r="B1015" s="3"/>
      <c r="C1015" s="3"/>
      <c r="D1015" s="3"/>
      <c r="E1015" s="2"/>
      <c r="F1015" s="2"/>
      <c r="G1015" s="3"/>
      <c r="H1015" s="3"/>
      <c r="I1015" s="3"/>
      <c r="J1015" s="2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8" customHeight="1" x14ac:dyDescent="0.25">
      <c r="A1016" s="3"/>
      <c r="B1016" s="3"/>
      <c r="C1016" s="3"/>
      <c r="D1016" s="3"/>
      <c r="E1016" s="2"/>
      <c r="F1016" s="2"/>
      <c r="G1016" s="3"/>
      <c r="H1016" s="3"/>
      <c r="I1016" s="3"/>
      <c r="J1016" s="2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8" customHeight="1" x14ac:dyDescent="0.25">
      <c r="A1017" s="3"/>
      <c r="B1017" s="3"/>
      <c r="C1017" s="3"/>
      <c r="D1017" s="3"/>
      <c r="E1017" s="2"/>
      <c r="F1017" s="2"/>
      <c r="G1017" s="3"/>
      <c r="H1017" s="3"/>
      <c r="I1017" s="3"/>
      <c r="J1017" s="2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8" customHeight="1" x14ac:dyDescent="0.25">
      <c r="A1018" s="3"/>
      <c r="B1018" s="3"/>
      <c r="C1018" s="3"/>
      <c r="D1018" s="3"/>
      <c r="E1018" s="2"/>
      <c r="F1018" s="2"/>
      <c r="G1018" s="3"/>
      <c r="H1018" s="3"/>
      <c r="I1018" s="3"/>
      <c r="J1018" s="2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8" customHeight="1" x14ac:dyDescent="0.25">
      <c r="A1019" s="3"/>
      <c r="B1019" s="3"/>
      <c r="C1019" s="3"/>
      <c r="D1019" s="3"/>
      <c r="E1019" s="2"/>
      <c r="F1019" s="2"/>
      <c r="G1019" s="3"/>
      <c r="H1019" s="3"/>
      <c r="I1019" s="3"/>
      <c r="J1019" s="2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8" customHeight="1" x14ac:dyDescent="0.25">
      <c r="A1020" s="3"/>
      <c r="B1020" s="3"/>
      <c r="C1020" s="3"/>
      <c r="D1020" s="3"/>
      <c r="E1020" s="2"/>
      <c r="F1020" s="2"/>
      <c r="G1020" s="3"/>
      <c r="H1020" s="3"/>
      <c r="I1020" s="3"/>
      <c r="J1020" s="2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8" customHeight="1" x14ac:dyDescent="0.25">
      <c r="A1021" s="3"/>
      <c r="B1021" s="3"/>
      <c r="C1021" s="3"/>
      <c r="D1021" s="3"/>
      <c r="E1021" s="2"/>
      <c r="F1021" s="2"/>
      <c r="G1021" s="3"/>
      <c r="H1021" s="3"/>
      <c r="I1021" s="3"/>
      <c r="J1021" s="2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8" customHeight="1" x14ac:dyDescent="0.25">
      <c r="A1022" s="3"/>
      <c r="B1022" s="3"/>
      <c r="C1022" s="3"/>
      <c r="D1022" s="3"/>
      <c r="E1022" s="2"/>
      <c r="F1022" s="2"/>
      <c r="G1022" s="3"/>
      <c r="H1022" s="3"/>
      <c r="I1022" s="3"/>
      <c r="J1022" s="2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8" customHeight="1" x14ac:dyDescent="0.25">
      <c r="A1023" s="3"/>
      <c r="B1023" s="3"/>
      <c r="C1023" s="3"/>
      <c r="D1023" s="3"/>
      <c r="E1023" s="2"/>
      <c r="F1023" s="2"/>
      <c r="G1023" s="3"/>
      <c r="H1023" s="3"/>
      <c r="I1023" s="3"/>
      <c r="J1023" s="2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8" customHeight="1" x14ac:dyDescent="0.25">
      <c r="A1024" s="3"/>
      <c r="B1024" s="3"/>
      <c r="C1024" s="3"/>
      <c r="D1024" s="3"/>
      <c r="E1024" s="2"/>
      <c r="F1024" s="2"/>
      <c r="G1024" s="3"/>
      <c r="H1024" s="3"/>
      <c r="I1024" s="3"/>
      <c r="J1024" s="2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8" customHeight="1" x14ac:dyDescent="0.25">
      <c r="A1025" s="3"/>
      <c r="B1025" s="3"/>
      <c r="C1025" s="3"/>
      <c r="D1025" s="3"/>
      <c r="E1025" s="2"/>
      <c r="F1025" s="2"/>
      <c r="G1025" s="3"/>
      <c r="H1025" s="3"/>
      <c r="I1025" s="3"/>
      <c r="J1025" s="2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8" customHeight="1" x14ac:dyDescent="0.25">
      <c r="A1026" s="3"/>
      <c r="B1026" s="3"/>
      <c r="C1026" s="3"/>
      <c r="D1026" s="3"/>
      <c r="E1026" s="2"/>
      <c r="F1026" s="2"/>
      <c r="G1026" s="3"/>
      <c r="H1026" s="3"/>
      <c r="I1026" s="3"/>
      <c r="J1026" s="2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8" customHeight="1" x14ac:dyDescent="0.25">
      <c r="A1027" s="3"/>
      <c r="B1027" s="3"/>
      <c r="C1027" s="3"/>
      <c r="D1027" s="3"/>
      <c r="E1027" s="2"/>
      <c r="F1027" s="2"/>
      <c r="G1027" s="3"/>
      <c r="H1027" s="3"/>
      <c r="I1027" s="3"/>
      <c r="J1027" s="2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8" customHeight="1" x14ac:dyDescent="0.25">
      <c r="A1028" s="3"/>
      <c r="B1028" s="3"/>
      <c r="C1028" s="3"/>
      <c r="D1028" s="3"/>
      <c r="E1028" s="2"/>
      <c r="F1028" s="2"/>
      <c r="G1028" s="3"/>
      <c r="H1028" s="3"/>
      <c r="I1028" s="3"/>
      <c r="J1028" s="2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8" customHeight="1" x14ac:dyDescent="0.25">
      <c r="A1029" s="3"/>
      <c r="B1029" s="3"/>
      <c r="C1029" s="3"/>
      <c r="D1029" s="3"/>
      <c r="E1029" s="2"/>
      <c r="F1029" s="2"/>
      <c r="G1029" s="3"/>
      <c r="H1029" s="3"/>
      <c r="I1029" s="3"/>
      <c r="J1029" s="2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8" customHeight="1" x14ac:dyDescent="0.25">
      <c r="A1030" s="3"/>
      <c r="B1030" s="3"/>
      <c r="C1030" s="3"/>
      <c r="D1030" s="3"/>
      <c r="E1030" s="2"/>
      <c r="F1030" s="2"/>
      <c r="G1030" s="3"/>
      <c r="H1030" s="3"/>
      <c r="I1030" s="3"/>
      <c r="J1030" s="2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8" customHeight="1" x14ac:dyDescent="0.25">
      <c r="A1031" s="3"/>
      <c r="B1031" s="3"/>
      <c r="C1031" s="3"/>
      <c r="D1031" s="3"/>
      <c r="E1031" s="2"/>
      <c r="F1031" s="2"/>
      <c r="G1031" s="3"/>
      <c r="H1031" s="3"/>
      <c r="I1031" s="3"/>
      <c r="J1031" s="2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8" customHeight="1" x14ac:dyDescent="0.25">
      <c r="A1032" s="3"/>
      <c r="B1032" s="3"/>
      <c r="C1032" s="3"/>
      <c r="D1032" s="3"/>
      <c r="E1032" s="2"/>
      <c r="F1032" s="2"/>
      <c r="G1032" s="3"/>
      <c r="H1032" s="3"/>
      <c r="I1032" s="3"/>
      <c r="J1032" s="2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8" customHeight="1" x14ac:dyDescent="0.25">
      <c r="A1033" s="3"/>
      <c r="B1033" s="3"/>
      <c r="C1033" s="3"/>
      <c r="D1033" s="3"/>
      <c r="E1033" s="2"/>
      <c r="F1033" s="2"/>
      <c r="G1033" s="3"/>
      <c r="H1033" s="3"/>
      <c r="I1033" s="3"/>
      <c r="J1033" s="2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8" customHeight="1" x14ac:dyDescent="0.25">
      <c r="A1034" s="3"/>
      <c r="B1034" s="3"/>
      <c r="C1034" s="3"/>
      <c r="D1034" s="3"/>
      <c r="E1034" s="2"/>
      <c r="F1034" s="2"/>
      <c r="G1034" s="3"/>
      <c r="H1034" s="3"/>
      <c r="I1034" s="3"/>
      <c r="J1034" s="2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8" customHeight="1" x14ac:dyDescent="0.25">
      <c r="A1035" s="3"/>
      <c r="B1035" s="3"/>
      <c r="C1035" s="3"/>
      <c r="D1035" s="3"/>
      <c r="E1035" s="2"/>
      <c r="F1035" s="2"/>
      <c r="G1035" s="3"/>
      <c r="H1035" s="3"/>
      <c r="I1035" s="3"/>
      <c r="J1035" s="2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8" customHeight="1" x14ac:dyDescent="0.25">
      <c r="A1036" s="3"/>
      <c r="B1036" s="3"/>
      <c r="C1036" s="3"/>
      <c r="D1036" s="3"/>
      <c r="E1036" s="2"/>
      <c r="F1036" s="2"/>
      <c r="G1036" s="3"/>
      <c r="H1036" s="3"/>
      <c r="I1036" s="3"/>
      <c r="J1036" s="2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8" customHeight="1" x14ac:dyDescent="0.25">
      <c r="A1037" s="3"/>
      <c r="B1037" s="3"/>
      <c r="C1037" s="3"/>
      <c r="D1037" s="3"/>
      <c r="E1037" s="2"/>
      <c r="F1037" s="2"/>
      <c r="G1037" s="3"/>
      <c r="H1037" s="3"/>
      <c r="I1037" s="3"/>
      <c r="J1037" s="2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8" customHeight="1" x14ac:dyDescent="0.25">
      <c r="A1038" s="3"/>
      <c r="B1038" s="3"/>
      <c r="C1038" s="3"/>
      <c r="D1038" s="3"/>
      <c r="E1038" s="2"/>
      <c r="F1038" s="2"/>
      <c r="G1038" s="3"/>
      <c r="H1038" s="3"/>
      <c r="I1038" s="3"/>
      <c r="J1038" s="2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8" customHeight="1" x14ac:dyDescent="0.25">
      <c r="A1039" s="3"/>
      <c r="B1039" s="3"/>
      <c r="C1039" s="3"/>
      <c r="D1039" s="3"/>
      <c r="E1039" s="2"/>
      <c r="F1039" s="2"/>
      <c r="G1039" s="3"/>
      <c r="H1039" s="3"/>
      <c r="I1039" s="3"/>
      <c r="J1039" s="2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8" customHeight="1" x14ac:dyDescent="0.25">
      <c r="A1040" s="3"/>
      <c r="B1040" s="3"/>
      <c r="C1040" s="3"/>
      <c r="D1040" s="3"/>
      <c r="E1040" s="2"/>
      <c r="F1040" s="2"/>
      <c r="G1040" s="3"/>
      <c r="H1040" s="3"/>
      <c r="I1040" s="3"/>
      <c r="J1040" s="2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1:26" ht="18" customHeight="1" x14ac:dyDescent="0.25">
      <c r="A1041" s="3"/>
      <c r="B1041" s="3"/>
      <c r="C1041" s="3"/>
      <c r="D1041" s="3"/>
      <c r="E1041" s="2"/>
      <c r="F1041" s="2"/>
      <c r="G1041" s="3"/>
      <c r="H1041" s="3"/>
      <c r="I1041" s="3"/>
      <c r="J1041" s="2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1:26" ht="18" customHeight="1" x14ac:dyDescent="0.25">
      <c r="A1042" s="3"/>
      <c r="B1042" s="3"/>
      <c r="C1042" s="3"/>
      <c r="D1042" s="3"/>
      <c r="E1042" s="2"/>
      <c r="F1042" s="2"/>
      <c r="G1042" s="3"/>
      <c r="H1042" s="3"/>
      <c r="I1042" s="3"/>
      <c r="J1042" s="2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1:26" ht="18" customHeight="1" x14ac:dyDescent="0.25">
      <c r="A1043" s="3"/>
      <c r="B1043" s="3"/>
      <c r="C1043" s="3"/>
      <c r="D1043" s="3"/>
      <c r="E1043" s="2"/>
      <c r="F1043" s="2"/>
      <c r="G1043" s="3"/>
      <c r="H1043" s="3"/>
      <c r="I1043" s="3"/>
      <c r="J1043" s="2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1:26" ht="18" customHeight="1" x14ac:dyDescent="0.25">
      <c r="A1044" s="3"/>
      <c r="B1044" s="3"/>
      <c r="C1044" s="3"/>
      <c r="D1044" s="3"/>
      <c r="E1044" s="2"/>
      <c r="F1044" s="2"/>
      <c r="G1044" s="3"/>
      <c r="H1044" s="3"/>
      <c r="I1044" s="3"/>
      <c r="J1044" s="2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1:26" ht="18" customHeight="1" x14ac:dyDescent="0.25">
      <c r="A1045" s="3"/>
      <c r="B1045" s="3"/>
      <c r="C1045" s="3"/>
      <c r="D1045" s="3"/>
      <c r="E1045" s="2"/>
      <c r="F1045" s="2"/>
      <c r="G1045" s="3"/>
      <c r="H1045" s="3"/>
      <c r="I1045" s="3"/>
      <c r="J1045" s="2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ht="18" customHeight="1" x14ac:dyDescent="0.25">
      <c r="A1046" s="3"/>
      <c r="B1046" s="3"/>
      <c r="C1046" s="3"/>
      <c r="D1046" s="3"/>
      <c r="E1046" s="2"/>
      <c r="F1046" s="2"/>
      <c r="G1046" s="3"/>
      <c r="H1046" s="3"/>
      <c r="I1046" s="3"/>
      <c r="J1046" s="2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1:26" ht="18" customHeight="1" x14ac:dyDescent="0.25">
      <c r="A1047" s="3"/>
      <c r="B1047" s="3"/>
      <c r="C1047" s="3"/>
      <c r="D1047" s="3"/>
      <c r="E1047" s="2"/>
      <c r="F1047" s="2"/>
      <c r="G1047" s="3"/>
      <c r="H1047" s="3"/>
      <c r="I1047" s="3"/>
      <c r="J1047" s="2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1:26" ht="18" customHeight="1" x14ac:dyDescent="0.25">
      <c r="A1048" s="3"/>
      <c r="B1048" s="3"/>
      <c r="C1048" s="3"/>
      <c r="D1048" s="3"/>
      <c r="E1048" s="2"/>
      <c r="F1048" s="2"/>
      <c r="G1048" s="3"/>
      <c r="H1048" s="3"/>
      <c r="I1048" s="3"/>
      <c r="J1048" s="2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1:26" ht="18" customHeight="1" x14ac:dyDescent="0.25">
      <c r="A1049" s="3"/>
      <c r="B1049" s="3"/>
      <c r="C1049" s="3"/>
      <c r="D1049" s="3"/>
      <c r="E1049" s="2"/>
      <c r="F1049" s="2"/>
      <c r="G1049" s="3"/>
      <c r="H1049" s="3"/>
      <c r="I1049" s="3"/>
      <c r="J1049" s="2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1:26" ht="18" customHeight="1" x14ac:dyDescent="0.25">
      <c r="A1050" s="3"/>
      <c r="B1050" s="3"/>
      <c r="C1050" s="3"/>
      <c r="D1050" s="3"/>
      <c r="E1050" s="2"/>
      <c r="F1050" s="2"/>
      <c r="G1050" s="3"/>
      <c r="H1050" s="3"/>
      <c r="I1050" s="3"/>
      <c r="J1050" s="2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1:26" ht="18" customHeight="1" x14ac:dyDescent="0.25">
      <c r="A1051" s="3"/>
      <c r="B1051" s="3"/>
      <c r="C1051" s="3"/>
      <c r="D1051" s="3"/>
      <c r="E1051" s="2"/>
      <c r="F1051" s="2"/>
      <c r="G1051" s="3"/>
      <c r="H1051" s="3"/>
      <c r="I1051" s="3"/>
      <c r="J1051" s="2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1:26" ht="18" customHeight="1" x14ac:dyDescent="0.25">
      <c r="A1052" s="3"/>
      <c r="B1052" s="3"/>
      <c r="C1052" s="3"/>
      <c r="D1052" s="3"/>
      <c r="E1052" s="2"/>
      <c r="F1052" s="2"/>
      <c r="G1052" s="3"/>
      <c r="H1052" s="3"/>
      <c r="I1052" s="3"/>
      <c r="J1052" s="2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1:26" ht="18" customHeight="1" x14ac:dyDescent="0.25">
      <c r="A1053" s="3"/>
      <c r="B1053" s="3"/>
      <c r="C1053" s="3"/>
      <c r="D1053" s="3"/>
      <c r="E1053" s="2"/>
      <c r="F1053" s="2"/>
      <c r="G1053" s="3"/>
      <c r="H1053" s="3"/>
      <c r="I1053" s="3"/>
      <c r="J1053" s="2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1:26" ht="18" customHeight="1" x14ac:dyDescent="0.25">
      <c r="A1054" s="3"/>
      <c r="B1054" s="3"/>
      <c r="C1054" s="3"/>
      <c r="D1054" s="3"/>
      <c r="E1054" s="2"/>
      <c r="F1054" s="2"/>
      <c r="G1054" s="3"/>
      <c r="H1054" s="3"/>
      <c r="I1054" s="3"/>
      <c r="J1054" s="2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1:26" ht="18" customHeight="1" x14ac:dyDescent="0.25">
      <c r="A1055" s="3"/>
      <c r="B1055" s="3"/>
      <c r="C1055" s="3"/>
      <c r="D1055" s="3"/>
      <c r="E1055" s="2"/>
      <c r="F1055" s="2"/>
      <c r="G1055" s="3"/>
      <c r="H1055" s="3"/>
      <c r="I1055" s="3"/>
      <c r="J1055" s="2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1:26" ht="18" customHeight="1" x14ac:dyDescent="0.25">
      <c r="A1056" s="3"/>
      <c r="B1056" s="3"/>
      <c r="C1056" s="3"/>
      <c r="D1056" s="3"/>
      <c r="E1056" s="2"/>
      <c r="F1056" s="2"/>
      <c r="G1056" s="3"/>
      <c r="H1056" s="3"/>
      <c r="I1056" s="3"/>
      <c r="J1056" s="2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1:26" ht="18" customHeight="1" x14ac:dyDescent="0.25">
      <c r="A1057" s="3"/>
      <c r="B1057" s="3"/>
      <c r="C1057" s="3"/>
      <c r="D1057" s="3"/>
      <c r="E1057" s="2"/>
      <c r="F1057" s="2"/>
      <c r="G1057" s="3"/>
      <c r="H1057" s="3"/>
      <c r="I1057" s="3"/>
      <c r="J1057" s="2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spans="1:26" ht="18" customHeight="1" x14ac:dyDescent="0.25">
      <c r="A1058" s="3"/>
      <c r="B1058" s="3"/>
      <c r="C1058" s="3"/>
      <c r="D1058" s="3"/>
      <c r="E1058" s="2"/>
      <c r="F1058" s="2"/>
      <c r="G1058" s="3"/>
      <c r="H1058" s="3"/>
      <c r="I1058" s="3"/>
      <c r="J1058" s="2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spans="1:26" ht="18" customHeight="1" x14ac:dyDescent="0.25">
      <c r="A1059" s="3"/>
      <c r="B1059" s="3"/>
      <c r="C1059" s="3"/>
      <c r="D1059" s="3"/>
      <c r="E1059" s="2"/>
      <c r="F1059" s="2"/>
      <c r="G1059" s="3"/>
      <c r="H1059" s="3"/>
      <c r="I1059" s="3"/>
      <c r="J1059" s="2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1:26" ht="18" customHeight="1" x14ac:dyDescent="0.25">
      <c r="A1060" s="3"/>
      <c r="B1060" s="3"/>
      <c r="C1060" s="3"/>
      <c r="D1060" s="3"/>
      <c r="E1060" s="2"/>
      <c r="F1060" s="2"/>
      <c r="G1060" s="3"/>
      <c r="H1060" s="3"/>
      <c r="I1060" s="3"/>
      <c r="J1060" s="2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spans="1:26" ht="18" customHeight="1" x14ac:dyDescent="0.25">
      <c r="A1061" s="3"/>
      <c r="B1061" s="3"/>
      <c r="C1061" s="3"/>
      <c r="D1061" s="3"/>
      <c r="E1061" s="2"/>
      <c r="F1061" s="2"/>
      <c r="G1061" s="3"/>
      <c r="H1061" s="3"/>
      <c r="I1061" s="3"/>
      <c r="J1061" s="2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spans="1:26" ht="18" customHeight="1" x14ac:dyDescent="0.25">
      <c r="A1062" s="3"/>
      <c r="B1062" s="3"/>
      <c r="C1062" s="3"/>
      <c r="D1062" s="3"/>
      <c r="E1062" s="2"/>
      <c r="F1062" s="2"/>
      <c r="G1062" s="3"/>
      <c r="H1062" s="3"/>
      <c r="I1062" s="3"/>
      <c r="J1062" s="2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spans="1:26" ht="18" customHeight="1" x14ac:dyDescent="0.25">
      <c r="A1063" s="3"/>
      <c r="B1063" s="3"/>
      <c r="C1063" s="3"/>
      <c r="D1063" s="3"/>
      <c r="E1063" s="2"/>
      <c r="F1063" s="2"/>
      <c r="G1063" s="3"/>
      <c r="H1063" s="3"/>
      <c r="I1063" s="3"/>
      <c r="J1063" s="2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spans="1:26" ht="18" customHeight="1" x14ac:dyDescent="0.25">
      <c r="A1064" s="3"/>
      <c r="B1064" s="3"/>
      <c r="C1064" s="3"/>
      <c r="D1064" s="3"/>
      <c r="E1064" s="2"/>
      <c r="F1064" s="2"/>
      <c r="G1064" s="3"/>
      <c r="H1064" s="3"/>
      <c r="I1064" s="3"/>
      <c r="J1064" s="2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</row>
    <row r="1065" spans="1:26" ht="18" customHeight="1" x14ac:dyDescent="0.25">
      <c r="A1065" s="3"/>
      <c r="B1065" s="3"/>
      <c r="C1065" s="3"/>
      <c r="D1065" s="3"/>
      <c r="E1065" s="2"/>
      <c r="F1065" s="2"/>
      <c r="G1065" s="3"/>
      <c r="H1065" s="3"/>
      <c r="I1065" s="3"/>
      <c r="J1065" s="2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</row>
    <row r="1066" spans="1:26" ht="18" customHeight="1" x14ac:dyDescent="0.25">
      <c r="A1066" s="3"/>
      <c r="B1066" s="3"/>
      <c r="C1066" s="3"/>
      <c r="D1066" s="3"/>
      <c r="E1066" s="2"/>
      <c r="F1066" s="2"/>
      <c r="G1066" s="3"/>
      <c r="H1066" s="3"/>
      <c r="I1066" s="3"/>
      <c r="J1066" s="2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</row>
    <row r="1067" spans="1:26" ht="18" customHeight="1" x14ac:dyDescent="0.25">
      <c r="A1067" s="3"/>
      <c r="B1067" s="3"/>
      <c r="C1067" s="3"/>
      <c r="D1067" s="3"/>
      <c r="E1067" s="2"/>
      <c r="F1067" s="2"/>
      <c r="G1067" s="3"/>
      <c r="H1067" s="3"/>
      <c r="I1067" s="3"/>
      <c r="J1067" s="2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</row>
    <row r="1068" spans="1:26" ht="18" customHeight="1" x14ac:dyDescent="0.25">
      <c r="A1068" s="3"/>
      <c r="B1068" s="3"/>
      <c r="C1068" s="3"/>
      <c r="D1068" s="3"/>
      <c r="E1068" s="2"/>
      <c r="F1068" s="2"/>
      <c r="G1068" s="3"/>
      <c r="H1068" s="3"/>
      <c r="I1068" s="3"/>
      <c r="J1068" s="2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</row>
    <row r="1069" spans="1:26" ht="18" customHeight="1" x14ac:dyDescent="0.25">
      <c r="A1069" s="3"/>
      <c r="B1069" s="3"/>
      <c r="C1069" s="3"/>
      <c r="D1069" s="3"/>
      <c r="E1069" s="2"/>
      <c r="F1069" s="2"/>
      <c r="G1069" s="3"/>
      <c r="H1069" s="3"/>
      <c r="I1069" s="3"/>
      <c r="J1069" s="2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</row>
    <row r="1070" spans="1:26" ht="18" customHeight="1" x14ac:dyDescent="0.25">
      <c r="A1070" s="3"/>
      <c r="B1070" s="3"/>
      <c r="C1070" s="3"/>
      <c r="D1070" s="3"/>
      <c r="E1070" s="2"/>
      <c r="F1070" s="2"/>
      <c r="G1070" s="3"/>
      <c r="H1070" s="3"/>
      <c r="I1070" s="3"/>
      <c r="J1070" s="2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</row>
    <row r="1071" spans="1:26" ht="18" customHeight="1" x14ac:dyDescent="0.25">
      <c r="A1071" s="3"/>
      <c r="B1071" s="3"/>
      <c r="C1071" s="3"/>
      <c r="D1071" s="3"/>
      <c r="E1071" s="2"/>
      <c r="F1071" s="2"/>
      <c r="G1071" s="3"/>
      <c r="H1071" s="3"/>
      <c r="I1071" s="3"/>
      <c r="J1071" s="2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</row>
    <row r="1072" spans="1:26" ht="18" customHeight="1" x14ac:dyDescent="0.25">
      <c r="A1072" s="3"/>
      <c r="B1072" s="3"/>
      <c r="C1072" s="3"/>
      <c r="D1072" s="3"/>
      <c r="E1072" s="2"/>
      <c r="F1072" s="2"/>
      <c r="G1072" s="3"/>
      <c r="H1072" s="3"/>
      <c r="I1072" s="3"/>
      <c r="J1072" s="2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</row>
    <row r="1073" spans="1:26" ht="18" customHeight="1" x14ac:dyDescent="0.25">
      <c r="A1073" s="3"/>
      <c r="B1073" s="3"/>
      <c r="C1073" s="3"/>
      <c r="D1073" s="3"/>
      <c r="E1073" s="2"/>
      <c r="F1073" s="2"/>
      <c r="G1073" s="3"/>
      <c r="H1073" s="3"/>
      <c r="I1073" s="3"/>
      <c r="J1073" s="2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</row>
    <row r="1074" spans="1:26" ht="18" customHeight="1" x14ac:dyDescent="0.25">
      <c r="A1074" s="3"/>
      <c r="B1074" s="3"/>
      <c r="C1074" s="3"/>
      <c r="D1074" s="3"/>
      <c r="E1074" s="2"/>
      <c r="F1074" s="2"/>
      <c r="G1074" s="3"/>
      <c r="H1074" s="3"/>
      <c r="I1074" s="3"/>
      <c r="J1074" s="2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</row>
    <row r="1075" spans="1:26" ht="18" customHeight="1" x14ac:dyDescent="0.25">
      <c r="A1075" s="3"/>
      <c r="B1075" s="3"/>
      <c r="C1075" s="3"/>
      <c r="D1075" s="3"/>
      <c r="E1075" s="2"/>
      <c r="F1075" s="2"/>
      <c r="G1075" s="3"/>
      <c r="H1075" s="3"/>
      <c r="I1075" s="3"/>
      <c r="J1075" s="2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</row>
    <row r="1076" spans="1:26" ht="18" customHeight="1" x14ac:dyDescent="0.25">
      <c r="A1076" s="3"/>
      <c r="B1076" s="3"/>
      <c r="C1076" s="3"/>
      <c r="D1076" s="3"/>
      <c r="E1076" s="2"/>
      <c r="F1076" s="2"/>
      <c r="G1076" s="3"/>
      <c r="H1076" s="3"/>
      <c r="I1076" s="3"/>
      <c r="J1076" s="2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</row>
    <row r="1077" spans="1:26" ht="18" customHeight="1" x14ac:dyDescent="0.25">
      <c r="A1077" s="3"/>
      <c r="B1077" s="3"/>
      <c r="C1077" s="3"/>
      <c r="D1077" s="3"/>
      <c r="E1077" s="2"/>
      <c r="F1077" s="2"/>
      <c r="G1077" s="3"/>
      <c r="H1077" s="3"/>
      <c r="I1077" s="3"/>
      <c r="J1077" s="2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</row>
    <row r="1078" spans="1:26" ht="18" customHeight="1" x14ac:dyDescent="0.25">
      <c r="A1078" s="3"/>
      <c r="B1078" s="3"/>
      <c r="C1078" s="3"/>
      <c r="D1078" s="3"/>
      <c r="E1078" s="2"/>
      <c r="F1078" s="2"/>
      <c r="G1078" s="3"/>
      <c r="H1078" s="3"/>
      <c r="I1078" s="3"/>
      <c r="J1078" s="2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</row>
    <row r="1079" spans="1:26" ht="18" customHeight="1" x14ac:dyDescent="0.25">
      <c r="A1079" s="3"/>
      <c r="B1079" s="3"/>
      <c r="C1079" s="3"/>
      <c r="D1079" s="3"/>
      <c r="E1079" s="2"/>
      <c r="F1079" s="2"/>
      <c r="G1079" s="3"/>
      <c r="H1079" s="3"/>
      <c r="I1079" s="3"/>
      <c r="J1079" s="2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</row>
    <row r="1080" spans="1:26" ht="18" customHeight="1" x14ac:dyDescent="0.25">
      <c r="A1080" s="3"/>
      <c r="B1080" s="3"/>
      <c r="C1080" s="3"/>
      <c r="D1080" s="3"/>
      <c r="E1080" s="2"/>
      <c r="F1080" s="2"/>
      <c r="G1080" s="3"/>
      <c r="H1080" s="3"/>
      <c r="I1080" s="3"/>
      <c r="J1080" s="2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</row>
    <row r="1081" spans="1:26" ht="18" customHeight="1" x14ac:dyDescent="0.25">
      <c r="A1081" s="3"/>
      <c r="B1081" s="3"/>
      <c r="C1081" s="3"/>
      <c r="D1081" s="3"/>
      <c r="E1081" s="2"/>
      <c r="F1081" s="2"/>
      <c r="G1081" s="3"/>
      <c r="H1081" s="3"/>
      <c r="I1081" s="3"/>
      <c r="J1081" s="2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</row>
    <row r="1082" spans="1:26" ht="18" customHeight="1" x14ac:dyDescent="0.25">
      <c r="A1082" s="3"/>
      <c r="B1082" s="3"/>
      <c r="C1082" s="3"/>
      <c r="D1082" s="3"/>
      <c r="E1082" s="2"/>
      <c r="F1082" s="2"/>
      <c r="G1082" s="3"/>
      <c r="H1082" s="3"/>
      <c r="I1082" s="3"/>
      <c r="J1082" s="2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</row>
    <row r="1083" spans="1:26" ht="18" customHeight="1" x14ac:dyDescent="0.25">
      <c r="A1083" s="3"/>
      <c r="B1083" s="3"/>
      <c r="C1083" s="3"/>
      <c r="D1083" s="3"/>
      <c r="E1083" s="2"/>
      <c r="F1083" s="2"/>
      <c r="G1083" s="3"/>
      <c r="H1083" s="3"/>
      <c r="I1083" s="3"/>
      <c r="J1083" s="2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</row>
    <row r="1084" spans="1:26" ht="18" customHeight="1" x14ac:dyDescent="0.25">
      <c r="A1084" s="3"/>
      <c r="B1084" s="3"/>
      <c r="C1084" s="3"/>
      <c r="D1084" s="3"/>
      <c r="E1084" s="2"/>
      <c r="F1084" s="2"/>
      <c r="G1084" s="3"/>
      <c r="H1084" s="3"/>
      <c r="I1084" s="3"/>
      <c r="J1084" s="2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</row>
    <row r="1085" spans="1:26" ht="18" customHeight="1" x14ac:dyDescent="0.25">
      <c r="A1085" s="3"/>
      <c r="B1085" s="3"/>
      <c r="C1085" s="3"/>
      <c r="D1085" s="3"/>
      <c r="E1085" s="2"/>
      <c r="F1085" s="2"/>
      <c r="G1085" s="3"/>
      <c r="H1085" s="3"/>
      <c r="I1085" s="3"/>
      <c r="J1085" s="2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</row>
    <row r="1086" spans="1:26" ht="18" customHeight="1" x14ac:dyDescent="0.25">
      <c r="A1086" s="3"/>
      <c r="B1086" s="3"/>
      <c r="C1086" s="3"/>
      <c r="D1086" s="3"/>
      <c r="E1086" s="2"/>
      <c r="F1086" s="2"/>
      <c r="G1086" s="3"/>
      <c r="H1086" s="3"/>
      <c r="I1086" s="3"/>
      <c r="J1086" s="2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</row>
    <row r="1087" spans="1:26" ht="18" customHeight="1" x14ac:dyDescent="0.25">
      <c r="E1087" s="2"/>
      <c r="F1087" s="2"/>
      <c r="G1087" s="3"/>
      <c r="H1087" s="3"/>
      <c r="I1087" s="3"/>
      <c r="J1087" s="2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</row>
    <row r="1088" spans="1:26" ht="18" customHeight="1" x14ac:dyDescent="0.25">
      <c r="E1088" s="2"/>
      <c r="F1088" s="2"/>
      <c r="G1088" s="3"/>
      <c r="H1088" s="3"/>
      <c r="I1088" s="3"/>
      <c r="J1088" s="2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</row>
    <row r="1089" spans="5:26" ht="18" customHeight="1" x14ac:dyDescent="0.25">
      <c r="E1089" s="2"/>
      <c r="F1089" s="2"/>
      <c r="G1089" s="3"/>
      <c r="H1089" s="3"/>
      <c r="I1089" s="3"/>
      <c r="J1089" s="2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</row>
    <row r="1090" spans="5:26" ht="18" customHeight="1" x14ac:dyDescent="0.25">
      <c r="E1090" s="2"/>
      <c r="F1090" s="2"/>
      <c r="G1090" s="3"/>
      <c r="H1090" s="3"/>
      <c r="I1090" s="3"/>
      <c r="J1090" s="2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</row>
    <row r="1091" spans="5:26" ht="18" customHeight="1" x14ac:dyDescent="0.25">
      <c r="E1091" s="2"/>
      <c r="F1091" s="2"/>
      <c r="G1091" s="3"/>
      <c r="H1091" s="3"/>
      <c r="I1091" s="3"/>
      <c r="J1091" s="2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</row>
    <row r="1092" spans="5:26" ht="18" customHeight="1" x14ac:dyDescent="0.25">
      <c r="E1092" s="2"/>
      <c r="F1092" s="2"/>
      <c r="G1092" s="3"/>
      <c r="H1092" s="3"/>
      <c r="I1092" s="3"/>
      <c r="J1092" s="2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</row>
    <row r="1093" spans="5:26" ht="18" customHeight="1" x14ac:dyDescent="0.25">
      <c r="E1093" s="2"/>
      <c r="F1093" s="2"/>
      <c r="G1093" s="3"/>
      <c r="H1093" s="3"/>
      <c r="I1093" s="3"/>
      <c r="J1093" s="2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</row>
    <row r="1094" spans="5:26" ht="18" customHeight="1" x14ac:dyDescent="0.25">
      <c r="E1094" s="2"/>
      <c r="F1094" s="2"/>
      <c r="G1094" s="3"/>
      <c r="H1094" s="3"/>
      <c r="I1094" s="3"/>
      <c r="J1094" s="2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</row>
    <row r="1095" spans="5:26" ht="18" customHeight="1" x14ac:dyDescent="0.25">
      <c r="E1095" s="2"/>
      <c r="F1095" s="2"/>
      <c r="G1095" s="3"/>
      <c r="H1095" s="3"/>
      <c r="I1095" s="3"/>
      <c r="J1095" s="2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</row>
    <row r="1096" spans="5:26" ht="18" customHeight="1" x14ac:dyDescent="0.25">
      <c r="E1096" s="2"/>
      <c r="F1096" s="2"/>
      <c r="G1096" s="3"/>
      <c r="H1096" s="3"/>
      <c r="I1096" s="3"/>
      <c r="J1096" s="2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</row>
    <row r="1097" spans="5:26" ht="18" customHeight="1" x14ac:dyDescent="0.25">
      <c r="E1097" s="2"/>
      <c r="F1097" s="2"/>
      <c r="G1097" s="3"/>
      <c r="H1097" s="3"/>
      <c r="I1097" s="3"/>
      <c r="J1097" s="2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</row>
    <row r="1098" spans="5:26" ht="18" customHeight="1" x14ac:dyDescent="0.25">
      <c r="E1098" s="2"/>
      <c r="F1098" s="2"/>
      <c r="G1098" s="3"/>
      <c r="H1098" s="3"/>
      <c r="I1098" s="3"/>
      <c r="J1098" s="2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</row>
    <row r="1099" spans="5:26" ht="18" customHeight="1" x14ac:dyDescent="0.25">
      <c r="E1099" s="2"/>
      <c r="F1099" s="2"/>
      <c r="G1099" s="3"/>
      <c r="H1099" s="3"/>
      <c r="I1099" s="3"/>
      <c r="J1099" s="2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</row>
    <row r="1100" spans="5:26" ht="18" customHeight="1" x14ac:dyDescent="0.25">
      <c r="E1100" s="2"/>
      <c r="F1100" s="2"/>
      <c r="G1100" s="3"/>
      <c r="H1100" s="3"/>
      <c r="I1100" s="3"/>
      <c r="J1100" s="2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</row>
    <row r="1101" spans="5:26" ht="18" customHeight="1" x14ac:dyDescent="0.25">
      <c r="E1101" s="2"/>
      <c r="F1101" s="2"/>
      <c r="G1101" s="3"/>
      <c r="H1101" s="3"/>
      <c r="I1101" s="3"/>
      <c r="J1101" s="2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</row>
    <row r="1102" spans="5:26" ht="18" customHeight="1" x14ac:dyDescent="0.25">
      <c r="E1102" s="2"/>
      <c r="F1102" s="2"/>
      <c r="G1102" s="3"/>
      <c r="H1102" s="3"/>
      <c r="I1102" s="3"/>
      <c r="J1102" s="2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</row>
    <row r="1103" spans="5:26" ht="18" customHeight="1" x14ac:dyDescent="0.25">
      <c r="E1103" s="2"/>
      <c r="F1103" s="2"/>
      <c r="G1103" s="3"/>
      <c r="H1103" s="3"/>
      <c r="I1103" s="3"/>
      <c r="J1103" s="2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</row>
    <row r="1104" spans="5:26" ht="18" customHeight="1" x14ac:dyDescent="0.25">
      <c r="E1104" s="2"/>
      <c r="F1104" s="2"/>
      <c r="G1104" s="3"/>
      <c r="H1104" s="3"/>
      <c r="I1104" s="3"/>
      <c r="J1104" s="2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</row>
    <row r="1105" spans="5:26" ht="18" customHeight="1" x14ac:dyDescent="0.25">
      <c r="E1105" s="2"/>
      <c r="F1105" s="2"/>
      <c r="G1105" s="3"/>
      <c r="H1105" s="3"/>
      <c r="I1105" s="3"/>
      <c r="J1105" s="2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</row>
    <row r="1106" spans="5:26" ht="18" customHeight="1" x14ac:dyDescent="0.25">
      <c r="E1106" s="2"/>
      <c r="F1106" s="2"/>
      <c r="G1106" s="3"/>
      <c r="H1106" s="3"/>
      <c r="I1106" s="3"/>
      <c r="J1106" s="2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</row>
  </sheetData>
  <mergeCells count="50">
    <mergeCell ref="A8:D8"/>
    <mergeCell ref="A1:D1"/>
    <mergeCell ref="A2:D2"/>
    <mergeCell ref="A3:D3"/>
    <mergeCell ref="A5:D5"/>
    <mergeCell ref="A6:C6"/>
    <mergeCell ref="A139:C139"/>
    <mergeCell ref="A22:C22"/>
    <mergeCell ref="A24:C24"/>
    <mergeCell ref="A26:D26"/>
    <mergeCell ref="A39:C39"/>
    <mergeCell ref="A41:C41"/>
    <mergeCell ref="A43:C43"/>
    <mergeCell ref="A45:C45"/>
    <mergeCell ref="A47:C47"/>
    <mergeCell ref="A51:C51"/>
    <mergeCell ref="A53:C53"/>
    <mergeCell ref="A138:D138"/>
    <mergeCell ref="A57:D57"/>
    <mergeCell ref="A141:D141"/>
    <mergeCell ref="A147:C147"/>
    <mergeCell ref="A149:C149"/>
    <mergeCell ref="A151:D151"/>
    <mergeCell ref="A157:C157"/>
    <mergeCell ref="A159:C159"/>
    <mergeCell ref="A161:C161"/>
    <mergeCell ref="A163:C163"/>
    <mergeCell ref="A165:C165"/>
    <mergeCell ref="A169:C169"/>
    <mergeCell ref="A171:C171"/>
    <mergeCell ref="A134:C134"/>
    <mergeCell ref="A58:C58"/>
    <mergeCell ref="A60:D60"/>
    <mergeCell ref="A107:C107"/>
    <mergeCell ref="A109:C109"/>
    <mergeCell ref="A111:D111"/>
    <mergeCell ref="A120:C120"/>
    <mergeCell ref="A122:C122"/>
    <mergeCell ref="A124:C124"/>
    <mergeCell ref="A126:C126"/>
    <mergeCell ref="A128:C128"/>
    <mergeCell ref="A132:C132"/>
    <mergeCell ref="A181:C181"/>
    <mergeCell ref="B185:C185"/>
    <mergeCell ref="A175:B175"/>
    <mergeCell ref="A176:B176"/>
    <mergeCell ref="A177:B177"/>
    <mergeCell ref="A178:B178"/>
    <mergeCell ref="A179:B179"/>
    <mergeCell ref="A180:B18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Z1000"/>
  <sheetViews>
    <sheetView workbookViewId="0">
      <selection sqref="A1:D1"/>
    </sheetView>
  </sheetViews>
  <sheetFormatPr defaultColWidth="14.42578125" defaultRowHeight="15" customHeight="1" x14ac:dyDescent="0.2"/>
  <cols>
    <col min="1" max="1" width="21.140625" customWidth="1"/>
    <col min="2" max="2" width="16.42578125" customWidth="1"/>
    <col min="3" max="3" width="64.85546875" customWidth="1"/>
    <col min="4" max="4" width="18.42578125" customWidth="1"/>
    <col min="5" max="5" width="13.5703125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4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x14ac:dyDescent="0.25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5">
      <c r="A5" s="611" t="s">
        <v>5</v>
      </c>
      <c r="B5" s="610"/>
      <c r="C5" s="612"/>
      <c r="D5" s="6">
        <v>9775.32</v>
      </c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5">
      <c r="A6" s="5"/>
      <c r="B6" s="7"/>
      <c r="C6" s="2"/>
      <c r="D6" s="8"/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25">
      <c r="A7" s="9" t="s">
        <v>6</v>
      </c>
      <c r="B7" s="7"/>
      <c r="C7" s="10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x14ac:dyDescent="0.25">
      <c r="A8" s="11"/>
      <c r="B8" s="2"/>
      <c r="C8" s="2"/>
      <c r="D8" s="8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9" t="s">
        <v>8</v>
      </c>
      <c r="B9" s="9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x14ac:dyDescent="0.25">
      <c r="A10" s="12">
        <v>42908</v>
      </c>
      <c r="B10" s="13" t="s">
        <v>9</v>
      </c>
      <c r="C10" s="17" t="s">
        <v>10</v>
      </c>
      <c r="D10" s="18">
        <v>250</v>
      </c>
      <c r="E10" s="2"/>
      <c r="F10" s="2"/>
      <c r="G10" s="3"/>
      <c r="H10" s="3"/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 x14ac:dyDescent="0.25">
      <c r="A11" s="16">
        <v>42908</v>
      </c>
      <c r="B11" s="20" t="s">
        <v>11</v>
      </c>
      <c r="C11" s="22" t="s">
        <v>12</v>
      </c>
      <c r="D11" s="18">
        <v>200</v>
      </c>
      <c r="E11" s="2"/>
      <c r="F11" s="2"/>
      <c r="G11" s="3"/>
      <c r="H11" s="3"/>
      <c r="I11" s="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 x14ac:dyDescent="0.25">
      <c r="A12" s="26">
        <v>42961</v>
      </c>
      <c r="B12" s="27" t="s">
        <v>11</v>
      </c>
      <c r="C12" s="22" t="s">
        <v>13</v>
      </c>
      <c r="D12" s="18">
        <v>50</v>
      </c>
      <c r="E12" s="2"/>
      <c r="F12" s="2"/>
      <c r="G12" s="3"/>
      <c r="H12" s="3"/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 x14ac:dyDescent="0.25">
      <c r="A13" s="606" t="s">
        <v>14</v>
      </c>
      <c r="B13" s="607"/>
      <c r="C13" s="608"/>
      <c r="D13" s="40">
        <f>SUM(D10:D12)</f>
        <v>500</v>
      </c>
      <c r="E13" s="2"/>
      <c r="F13" s="2"/>
      <c r="G13" s="3"/>
      <c r="H13" s="3"/>
      <c r="I13" s="3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 x14ac:dyDescent="0.25">
      <c r="A14" s="42"/>
      <c r="B14" s="42"/>
      <c r="C14" s="42"/>
      <c r="D14" s="45"/>
      <c r="E14" s="2"/>
      <c r="F14" s="2"/>
      <c r="G14" s="3"/>
      <c r="H14" s="3"/>
      <c r="I14" s="3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 x14ac:dyDescent="0.25">
      <c r="A15" s="9" t="s">
        <v>36</v>
      </c>
      <c r="B15" s="49"/>
      <c r="C15" s="2"/>
      <c r="D15" s="52">
        <f>D5+D13</f>
        <v>10275.32</v>
      </c>
      <c r="E15" s="2"/>
      <c r="F15" s="2"/>
      <c r="G15" s="3"/>
      <c r="H15" s="3"/>
      <c r="I15" s="3"/>
      <c r="J15" s="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11"/>
      <c r="B16" s="2"/>
      <c r="C16" s="2"/>
      <c r="D16" s="8"/>
      <c r="E16" s="2"/>
      <c r="F16" s="2"/>
      <c r="G16" s="3"/>
      <c r="H16" s="3"/>
      <c r="I16" s="3"/>
      <c r="J16" s="2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25">
      <c r="A17" s="9" t="s">
        <v>38</v>
      </c>
      <c r="B17" s="9"/>
      <c r="C17" s="2"/>
      <c r="D17" s="8"/>
      <c r="E17" s="2"/>
      <c r="F17" s="2"/>
      <c r="G17" s="3"/>
      <c r="H17" s="3"/>
      <c r="I17" s="3"/>
      <c r="J17" s="2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26">
        <v>42890</v>
      </c>
      <c r="B18" s="27" t="s">
        <v>39</v>
      </c>
      <c r="C18" s="22" t="s">
        <v>40</v>
      </c>
      <c r="D18" s="58">
        <v>625</v>
      </c>
      <c r="E18" s="2"/>
      <c r="F18" s="2"/>
      <c r="G18" s="3"/>
      <c r="H18" s="3"/>
      <c r="I18" s="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 x14ac:dyDescent="0.25">
      <c r="A19" s="65">
        <v>42892</v>
      </c>
      <c r="B19" s="27" t="s">
        <v>43</v>
      </c>
      <c r="C19" s="22" t="s">
        <v>44</v>
      </c>
      <c r="D19" s="58">
        <v>45.87</v>
      </c>
      <c r="E19" s="2"/>
      <c r="F19" s="2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25">
      <c r="A20" s="65">
        <v>42892</v>
      </c>
      <c r="B20" s="27" t="s">
        <v>45</v>
      </c>
      <c r="C20" s="22" t="s">
        <v>46</v>
      </c>
      <c r="D20" s="58">
        <v>100</v>
      </c>
      <c r="E20" s="2"/>
      <c r="F20" s="2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 x14ac:dyDescent="0.25">
      <c r="A21" s="65">
        <v>42893</v>
      </c>
      <c r="B21" s="27" t="s">
        <v>47</v>
      </c>
      <c r="C21" s="22" t="s">
        <v>48</v>
      </c>
      <c r="D21" s="58">
        <v>327.27999999999997</v>
      </c>
      <c r="E21" s="2"/>
      <c r="F21" s="2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 x14ac:dyDescent="0.25">
      <c r="A22" s="65">
        <v>42894</v>
      </c>
      <c r="B22" s="27" t="s">
        <v>49</v>
      </c>
      <c r="C22" s="22" t="s">
        <v>50</v>
      </c>
      <c r="D22" s="58">
        <v>46.21</v>
      </c>
      <c r="E22" s="2"/>
      <c r="F22" s="2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 x14ac:dyDescent="0.25">
      <c r="A23" s="65">
        <v>42899</v>
      </c>
      <c r="B23" s="27" t="s">
        <v>51</v>
      </c>
      <c r="C23" s="22" t="s">
        <v>52</v>
      </c>
      <c r="D23" s="58">
        <v>475</v>
      </c>
      <c r="E23" s="2"/>
      <c r="F23" s="2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 x14ac:dyDescent="0.25">
      <c r="A24" s="65">
        <v>42899</v>
      </c>
      <c r="B24" s="2" t="s">
        <v>53</v>
      </c>
      <c r="C24" s="22" t="s">
        <v>54</v>
      </c>
      <c r="D24" s="58">
        <v>83.69</v>
      </c>
      <c r="E24" s="2"/>
      <c r="F24" s="2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25">
      <c r="A25" s="65">
        <v>42902</v>
      </c>
      <c r="B25" s="20" t="s">
        <v>56</v>
      </c>
      <c r="C25" s="22" t="s">
        <v>57</v>
      </c>
      <c r="D25" s="58">
        <v>500</v>
      </c>
      <c r="E25" s="2"/>
      <c r="F25" s="2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 x14ac:dyDescent="0.25">
      <c r="A26" s="65">
        <v>42903</v>
      </c>
      <c r="B26" s="27" t="s">
        <v>49</v>
      </c>
      <c r="C26" s="22" t="s">
        <v>58</v>
      </c>
      <c r="D26" s="58">
        <v>1395</v>
      </c>
      <c r="E26" s="2"/>
      <c r="F26" s="2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25">
      <c r="A27" s="70">
        <v>42936</v>
      </c>
      <c r="B27" s="35" t="s">
        <v>59</v>
      </c>
      <c r="C27" s="37" t="s">
        <v>60</v>
      </c>
      <c r="D27" s="72">
        <v>259.8</v>
      </c>
      <c r="E27" s="2"/>
      <c r="F27" s="2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 x14ac:dyDescent="0.25">
      <c r="A28" s="65">
        <v>42969</v>
      </c>
      <c r="B28" s="20" t="s">
        <v>49</v>
      </c>
      <c r="C28" s="73" t="s">
        <v>63</v>
      </c>
      <c r="D28" s="76">
        <v>261</v>
      </c>
      <c r="E28" s="2"/>
      <c r="F28" s="2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 x14ac:dyDescent="0.25">
      <c r="A29" s="606" t="s">
        <v>77</v>
      </c>
      <c r="B29" s="607"/>
      <c r="C29" s="615"/>
      <c r="D29" s="78">
        <f>SUM(D18:D28)</f>
        <v>4118.8500000000004</v>
      </c>
      <c r="E29" s="2"/>
      <c r="F29" s="2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25">
      <c r="A30" s="42"/>
      <c r="B30" s="42"/>
      <c r="C30" s="42"/>
      <c r="D30" s="45"/>
      <c r="E30" s="2"/>
      <c r="F30" s="2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25">
      <c r="A31" s="613" t="s">
        <v>80</v>
      </c>
      <c r="B31" s="614"/>
      <c r="C31" s="614"/>
      <c r="D31" s="8"/>
      <c r="E31" s="2"/>
      <c r="F31" s="2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25">
      <c r="A32" s="625" t="s">
        <v>36</v>
      </c>
      <c r="B32" s="626"/>
      <c r="C32" s="82">
        <f>D15</f>
        <v>10275.32</v>
      </c>
      <c r="D32" s="8"/>
      <c r="E32" s="2"/>
      <c r="F32" s="2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 x14ac:dyDescent="0.25">
      <c r="A33" s="606" t="s">
        <v>81</v>
      </c>
      <c r="B33" s="608"/>
      <c r="C33" s="84">
        <f>D29</f>
        <v>4118.8500000000004</v>
      </c>
      <c r="D33" s="8"/>
      <c r="E33" s="2"/>
      <c r="F33" s="2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 x14ac:dyDescent="0.25">
      <c r="A34" s="42"/>
      <c r="B34" s="42"/>
      <c r="C34" s="42"/>
      <c r="D34" s="45"/>
      <c r="E34" s="86"/>
      <c r="F34" s="2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 x14ac:dyDescent="0.25">
      <c r="A35" s="620" t="s">
        <v>82</v>
      </c>
      <c r="B35" s="617"/>
      <c r="C35" s="621"/>
      <c r="D35" s="89">
        <f>C32-C33</f>
        <v>6156.4699999999993</v>
      </c>
      <c r="E35" s="2"/>
      <c r="F35" s="10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 x14ac:dyDescent="0.25">
      <c r="A36" s="42"/>
      <c r="B36" s="42"/>
      <c r="C36" s="42"/>
      <c r="D36" s="45"/>
      <c r="E36" s="45"/>
      <c r="F36" s="2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 x14ac:dyDescent="0.25">
      <c r="A37" s="622" t="s">
        <v>84</v>
      </c>
      <c r="B37" s="617"/>
      <c r="C37" s="621"/>
      <c r="D37" s="89">
        <f>D35</f>
        <v>6156.4699999999993</v>
      </c>
      <c r="E37" s="45"/>
      <c r="F37" s="2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25">
      <c r="A38" s="93"/>
      <c r="B38" s="93"/>
      <c r="C38" s="8"/>
      <c r="D38" s="8"/>
      <c r="E38" s="45"/>
      <c r="F38" s="2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 x14ac:dyDescent="0.25">
      <c r="A39" s="619" t="s">
        <v>87</v>
      </c>
      <c r="B39" s="617"/>
      <c r="C39" s="623"/>
      <c r="D39" s="6">
        <f>SUM(D40:D44)</f>
        <v>-1310.3600000000001</v>
      </c>
      <c r="E39" s="45"/>
      <c r="F39" s="2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 x14ac:dyDescent="0.25">
      <c r="A40" s="65" t="s">
        <v>88</v>
      </c>
      <c r="B40" s="20" t="s">
        <v>61</v>
      </c>
      <c r="C40" s="73" t="s">
        <v>62</v>
      </c>
      <c r="D40" s="98">
        <v>-130</v>
      </c>
      <c r="E40" s="45"/>
      <c r="F40" s="2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25">
      <c r="A41" s="65">
        <v>42973</v>
      </c>
      <c r="B41" s="20" t="s">
        <v>65</v>
      </c>
      <c r="C41" s="73" t="s">
        <v>66</v>
      </c>
      <c r="D41" s="98">
        <v>-64.89</v>
      </c>
      <c r="E41" s="45"/>
      <c r="F41" s="2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25">
      <c r="A42" s="65">
        <v>42973</v>
      </c>
      <c r="B42" s="20" t="s">
        <v>67</v>
      </c>
      <c r="C42" s="73" t="s">
        <v>68</v>
      </c>
      <c r="D42" s="98">
        <v>-123.47</v>
      </c>
      <c r="E42" s="45"/>
      <c r="F42" s="2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25">
      <c r="A43" s="65">
        <v>42975</v>
      </c>
      <c r="B43" s="20" t="s">
        <v>49</v>
      </c>
      <c r="C43" s="73" t="s">
        <v>93</v>
      </c>
      <c r="D43" s="98">
        <v>-472</v>
      </c>
      <c r="E43" s="45"/>
      <c r="F43" s="2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25">
      <c r="A44" s="65" t="s">
        <v>88</v>
      </c>
      <c r="B44" s="20" t="s">
        <v>94</v>
      </c>
      <c r="C44" s="73" t="s">
        <v>95</v>
      </c>
      <c r="D44" s="98">
        <v>-520</v>
      </c>
      <c r="E44" s="45"/>
      <c r="F44" s="2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25">
      <c r="A45" s="619" t="s">
        <v>92</v>
      </c>
      <c r="B45" s="617"/>
      <c r="C45" s="623"/>
      <c r="D45" s="89">
        <f>D35+D39</f>
        <v>4846.1099999999988</v>
      </c>
      <c r="E45" s="2"/>
      <c r="F45" s="2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 x14ac:dyDescent="0.25">
      <c r="A46" s="5"/>
      <c r="B46" s="1"/>
      <c r="C46" s="2"/>
      <c r="D46" s="8"/>
      <c r="E46" s="2"/>
      <c r="F46" s="2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25">
      <c r="A47" s="624" t="s">
        <v>96</v>
      </c>
      <c r="B47" s="617"/>
      <c r="C47" s="623"/>
      <c r="D47" s="104">
        <v>3272.16</v>
      </c>
      <c r="E47" s="2"/>
      <c r="F47" s="2"/>
      <c r="G47" s="21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25">
      <c r="A48" s="108" t="s">
        <v>100</v>
      </c>
      <c r="B48" s="109"/>
      <c r="C48" s="109"/>
      <c r="D48" s="110"/>
      <c r="E48" s="2"/>
      <c r="F48" s="2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112">
        <v>42934</v>
      </c>
      <c r="B49" s="113" t="s">
        <v>102</v>
      </c>
      <c r="C49" s="114" t="s">
        <v>103</v>
      </c>
      <c r="D49" s="115">
        <v>-21.73</v>
      </c>
      <c r="E49" s="2"/>
      <c r="F49" s="2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112">
        <v>42934</v>
      </c>
      <c r="B50" s="113" t="s">
        <v>102</v>
      </c>
      <c r="C50" s="114" t="s">
        <v>104</v>
      </c>
      <c r="D50" s="115">
        <v>-3.32</v>
      </c>
      <c r="E50" s="2"/>
      <c r="F50" s="2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117">
        <v>42939</v>
      </c>
      <c r="B51" s="113" t="s">
        <v>102</v>
      </c>
      <c r="C51" s="114" t="s">
        <v>105</v>
      </c>
      <c r="D51" s="115">
        <v>-60.34</v>
      </c>
      <c r="E51" s="2"/>
      <c r="F51" s="2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616" t="s">
        <v>107</v>
      </c>
      <c r="B52" s="617"/>
      <c r="C52" s="618"/>
      <c r="D52" s="120">
        <f>SUM(D49:D51)+D47</f>
        <v>3186.77</v>
      </c>
      <c r="E52" s="2"/>
      <c r="F52" s="2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93"/>
      <c r="B53" s="93"/>
      <c r="C53" s="122"/>
      <c r="D53" s="8"/>
      <c r="E53" s="2"/>
      <c r="F53" s="2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619" t="s">
        <v>110</v>
      </c>
      <c r="B54" s="617"/>
      <c r="C54" s="618"/>
      <c r="D54" s="47">
        <v>0</v>
      </c>
      <c r="E54" s="2"/>
      <c r="F54" s="2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5"/>
      <c r="B55" s="5"/>
      <c r="C55" s="2"/>
      <c r="D55" s="45"/>
      <c r="E55" s="2"/>
      <c r="F55" s="2"/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9" t="s">
        <v>113</v>
      </c>
      <c r="B56" s="9"/>
      <c r="C56" s="9"/>
      <c r="D56" s="126"/>
      <c r="E56" s="2"/>
      <c r="F56" s="2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12">
        <v>42956</v>
      </c>
      <c r="B57" s="128"/>
      <c r="C57" s="17" t="s">
        <v>114</v>
      </c>
      <c r="D57" s="18">
        <v>155.54</v>
      </c>
      <c r="E57" s="2"/>
      <c r="F57" s="2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132"/>
      <c r="B58" s="133"/>
      <c r="C58" s="134"/>
      <c r="D58" s="135"/>
      <c r="E58" s="2"/>
      <c r="F58" s="2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619" t="s">
        <v>14</v>
      </c>
      <c r="B59" s="617"/>
      <c r="C59" s="617"/>
      <c r="D59" s="47">
        <f>SUM(D57:D58)</f>
        <v>155.54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42"/>
      <c r="B60" s="42"/>
      <c r="C60" s="140"/>
      <c r="D60" s="45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9" t="s">
        <v>36</v>
      </c>
      <c r="B61" s="49"/>
      <c r="C61" s="2"/>
      <c r="D61" s="52">
        <f>SUM(D59+D54)</f>
        <v>155.54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9"/>
      <c r="B62" s="49"/>
      <c r="C62" s="2"/>
      <c r="D62" s="126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9" t="s">
        <v>38</v>
      </c>
      <c r="B63" s="9"/>
      <c r="C63" s="2"/>
      <c r="D63" s="8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143">
        <v>42956</v>
      </c>
      <c r="B64" s="144"/>
      <c r="C64" s="144" t="s">
        <v>145</v>
      </c>
      <c r="D64" s="148">
        <v>-4.8099999999999996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606" t="s">
        <v>77</v>
      </c>
      <c r="B65" s="607"/>
      <c r="C65" s="608"/>
      <c r="D65" s="152">
        <f>SUM(D64)</f>
        <v>-4.8099999999999996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5"/>
      <c r="B66" s="7"/>
      <c r="C66" s="2"/>
      <c r="D66" s="45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613" t="s">
        <v>160</v>
      </c>
      <c r="B67" s="614"/>
      <c r="C67" s="614"/>
      <c r="D67" s="8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625" t="s">
        <v>36</v>
      </c>
      <c r="B68" s="626"/>
      <c r="C68" s="82">
        <f>D61</f>
        <v>155.54</v>
      </c>
      <c r="D68" s="8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606" t="s">
        <v>81</v>
      </c>
      <c r="B69" s="608"/>
      <c r="C69" s="84">
        <f>D65</f>
        <v>-4.8099999999999996</v>
      </c>
      <c r="D69" s="8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42"/>
      <c r="B70" s="42"/>
      <c r="C70" s="42"/>
      <c r="D70" s="45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627" t="s">
        <v>162</v>
      </c>
      <c r="B71" s="604"/>
      <c r="C71" s="628"/>
      <c r="D71" s="6">
        <f>C68+C69</f>
        <v>150.72999999999999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42"/>
      <c r="B72" s="42"/>
      <c r="C72" s="140"/>
      <c r="D72" s="45"/>
      <c r="E72" s="2"/>
      <c r="F72" s="2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629" t="s">
        <v>163</v>
      </c>
      <c r="B73" s="610"/>
      <c r="C73" s="610"/>
      <c r="D73" s="610"/>
      <c r="E73" s="2"/>
      <c r="F73" s="2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5"/>
      <c r="B74" s="7"/>
      <c r="C74" s="2"/>
      <c r="D74" s="8"/>
      <c r="E74" s="2"/>
      <c r="F74" s="2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161" t="s">
        <v>164</v>
      </c>
      <c r="B75" s="162" t="s">
        <v>166</v>
      </c>
      <c r="C75" s="144"/>
      <c r="D75" s="40">
        <f>D37</f>
        <v>6156.4699999999993</v>
      </c>
      <c r="E75" s="2"/>
      <c r="F75" s="2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165" t="s">
        <v>167</v>
      </c>
      <c r="B76" s="167" t="s">
        <v>170</v>
      </c>
      <c r="C76" s="22"/>
      <c r="D76" s="169">
        <f>D71</f>
        <v>150.72999999999999</v>
      </c>
      <c r="E76" s="2"/>
      <c r="F76" s="2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165" t="s">
        <v>172</v>
      </c>
      <c r="B77" s="167" t="s">
        <v>173</v>
      </c>
      <c r="C77" s="22"/>
      <c r="D77" s="169">
        <v>900.6</v>
      </c>
      <c r="E77" s="2"/>
      <c r="F77" s="2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165" t="s">
        <v>174</v>
      </c>
      <c r="B78" s="167" t="s">
        <v>173</v>
      </c>
      <c r="C78" s="22"/>
      <c r="D78" s="169">
        <v>1703.93</v>
      </c>
      <c r="E78" s="2"/>
      <c r="F78" s="171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173" t="s">
        <v>175</v>
      </c>
      <c r="B79" s="174" t="s">
        <v>173</v>
      </c>
      <c r="C79" s="73"/>
      <c r="D79" s="176">
        <f>D52</f>
        <v>3186.77</v>
      </c>
      <c r="E79" s="2"/>
      <c r="F79" s="2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177" t="s">
        <v>176</v>
      </c>
      <c r="B80" s="178" t="s">
        <v>173</v>
      </c>
      <c r="C80" s="184"/>
      <c r="D80" s="186">
        <v>2067.85</v>
      </c>
      <c r="E80" s="2"/>
      <c r="F80" s="2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619" t="s">
        <v>178</v>
      </c>
      <c r="B81" s="623"/>
      <c r="C81" s="188"/>
      <c r="D81" s="189">
        <f>SUM(D75:D80)</f>
        <v>14166.35</v>
      </c>
      <c r="E81" s="2"/>
      <c r="F81" s="2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3"/>
      <c r="B82" s="3"/>
      <c r="C82" s="3"/>
      <c r="D82" s="3"/>
      <c r="E82" s="2"/>
      <c r="F82" s="2"/>
      <c r="G82" s="3"/>
      <c r="H82" s="3"/>
      <c r="I82" s="3"/>
      <c r="J82" s="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" customHeight="1" x14ac:dyDescent="0.25">
      <c r="A83" s="3"/>
      <c r="B83" s="3"/>
      <c r="C83" s="3"/>
      <c r="D83" s="3"/>
      <c r="E83" s="2"/>
      <c r="F83" s="2"/>
      <c r="G83" s="3"/>
      <c r="H83" s="3"/>
      <c r="I83" s="3"/>
      <c r="J83" s="2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" customHeight="1" x14ac:dyDescent="0.25">
      <c r="A84" s="3"/>
      <c r="B84" s="3"/>
      <c r="C84" s="3"/>
      <c r="D84" s="3"/>
      <c r="E84" s="2"/>
      <c r="F84" s="2"/>
      <c r="G84" s="3"/>
      <c r="H84" s="3"/>
      <c r="I84" s="3"/>
      <c r="J84" s="2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" customHeight="1" x14ac:dyDescent="0.25">
      <c r="A85" s="3"/>
      <c r="B85" s="3"/>
      <c r="C85" s="3"/>
      <c r="D85" s="3"/>
      <c r="E85" s="2"/>
      <c r="F85" s="2"/>
      <c r="G85" s="3"/>
      <c r="H85" s="3"/>
      <c r="I85" s="3"/>
      <c r="J85" s="2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" customHeight="1" x14ac:dyDescent="0.25">
      <c r="A86" s="3"/>
      <c r="B86" s="86"/>
      <c r="C86" s="86"/>
      <c r="D86" s="86"/>
      <c r="E86" s="2"/>
      <c r="F86" s="2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3"/>
      <c r="B87" s="5"/>
      <c r="C87" s="7"/>
      <c r="D87" s="2"/>
      <c r="E87" s="2"/>
      <c r="F87" s="2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3"/>
      <c r="B88" s="5"/>
      <c r="C88" s="11"/>
      <c r="D88" s="2"/>
      <c r="E88" s="2"/>
      <c r="F88" s="2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3"/>
      <c r="B89" s="5"/>
      <c r="C89" s="2"/>
      <c r="D89" s="2"/>
      <c r="E89" s="2"/>
      <c r="F89" s="2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3"/>
      <c r="B90" s="5"/>
      <c r="C90" s="2"/>
      <c r="D90" s="2"/>
      <c r="E90" s="2"/>
      <c r="F90" s="2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3"/>
      <c r="B91" s="5"/>
      <c r="C91" s="2"/>
      <c r="D91" s="2"/>
      <c r="E91" s="2"/>
      <c r="F91" s="2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3"/>
      <c r="B92" s="5"/>
      <c r="C92" s="2"/>
      <c r="D92" s="2"/>
      <c r="E92" s="2"/>
      <c r="F92" s="2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3"/>
      <c r="B93" s="5"/>
      <c r="C93" s="2"/>
      <c r="D93" s="192"/>
      <c r="E93" s="2"/>
      <c r="F93" s="2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3"/>
      <c r="B94" s="609"/>
      <c r="C94" s="610"/>
      <c r="D94" s="2"/>
      <c r="E94" s="2"/>
      <c r="F94" s="2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3"/>
      <c r="B95" s="3"/>
      <c r="C95" s="3"/>
      <c r="D95" s="3"/>
      <c r="E95" s="2"/>
      <c r="F95" s="2"/>
      <c r="G95" s="3"/>
      <c r="H95" s="3"/>
      <c r="I95" s="3"/>
      <c r="J95" s="2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" customHeight="1" x14ac:dyDescent="0.25">
      <c r="A96" s="3"/>
      <c r="B96" s="3"/>
      <c r="C96" s="3"/>
      <c r="D96" s="3"/>
      <c r="E96" s="2"/>
      <c r="F96" s="2"/>
      <c r="G96" s="3"/>
      <c r="H96" s="3"/>
      <c r="I96" s="3"/>
      <c r="J96" s="2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" customHeight="1" x14ac:dyDescent="0.25">
      <c r="A97" s="3"/>
      <c r="B97" s="3"/>
      <c r="C97" s="3"/>
      <c r="D97" s="3"/>
      <c r="E97" s="2"/>
      <c r="F97" s="2"/>
      <c r="G97" s="3"/>
      <c r="H97" s="3"/>
      <c r="I97" s="3"/>
      <c r="J97" s="2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" customHeight="1" x14ac:dyDescent="0.25">
      <c r="A98" s="3"/>
      <c r="B98" s="3"/>
      <c r="C98" s="3"/>
      <c r="D98" s="3"/>
      <c r="E98" s="2"/>
      <c r="F98" s="2"/>
      <c r="G98" s="3"/>
      <c r="H98" s="3"/>
      <c r="I98" s="3"/>
      <c r="J98" s="2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" customHeight="1" x14ac:dyDescent="0.25">
      <c r="A99" s="3"/>
      <c r="B99" s="3"/>
      <c r="C99" s="3"/>
      <c r="D99" s="3"/>
      <c r="E99" s="2"/>
      <c r="F99" s="2"/>
      <c r="G99" s="3"/>
      <c r="H99" s="3"/>
      <c r="I99" s="3"/>
      <c r="J99" s="2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" customHeight="1" x14ac:dyDescent="0.25">
      <c r="A100" s="3"/>
      <c r="B100" s="3"/>
      <c r="C100" s="3"/>
      <c r="D100" s="3"/>
      <c r="E100" s="2"/>
      <c r="F100" s="2"/>
      <c r="G100" s="3"/>
      <c r="H100" s="3"/>
      <c r="I100" s="3"/>
      <c r="J100" s="2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" customHeight="1" x14ac:dyDescent="0.25">
      <c r="A101" s="3"/>
      <c r="B101" s="3"/>
      <c r="C101" s="3"/>
      <c r="D101" s="3"/>
      <c r="E101" s="2"/>
      <c r="F101" s="2"/>
      <c r="G101" s="3"/>
      <c r="H101" s="3"/>
      <c r="I101" s="3"/>
      <c r="J101" s="2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" customHeight="1" x14ac:dyDescent="0.25">
      <c r="A102" s="3"/>
      <c r="B102" s="3"/>
      <c r="C102" s="3"/>
      <c r="D102" s="3"/>
      <c r="E102" s="2"/>
      <c r="F102" s="2"/>
      <c r="G102" s="3"/>
      <c r="H102" s="3"/>
      <c r="I102" s="3"/>
      <c r="J102" s="2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" customHeight="1" x14ac:dyDescent="0.25">
      <c r="A103" s="3"/>
      <c r="B103" s="3"/>
      <c r="C103" s="3"/>
      <c r="D103" s="3"/>
      <c r="E103" s="2"/>
      <c r="F103" s="2"/>
      <c r="G103" s="3"/>
      <c r="H103" s="3"/>
      <c r="I103" s="3"/>
      <c r="J103" s="2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" customHeight="1" x14ac:dyDescent="0.25">
      <c r="A104" s="3"/>
      <c r="B104" s="3"/>
      <c r="C104" s="3"/>
      <c r="D104" s="3"/>
      <c r="E104" s="2"/>
      <c r="F104" s="2"/>
      <c r="G104" s="3"/>
      <c r="H104" s="3"/>
      <c r="I104" s="3"/>
      <c r="J104" s="2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" customHeight="1" x14ac:dyDescent="0.25">
      <c r="A105" s="3"/>
      <c r="B105" s="3"/>
      <c r="C105" s="3"/>
      <c r="D105" s="3"/>
      <c r="E105" s="2"/>
      <c r="F105" s="2"/>
      <c r="G105" s="3"/>
      <c r="H105" s="3"/>
      <c r="I105" s="3"/>
      <c r="J105" s="2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" customHeight="1" x14ac:dyDescent="0.25">
      <c r="A106" s="3"/>
      <c r="B106" s="3"/>
      <c r="C106" s="3"/>
      <c r="D106" s="3"/>
      <c r="E106" s="2"/>
      <c r="F106" s="2"/>
      <c r="G106" s="3"/>
      <c r="H106" s="3"/>
      <c r="I106" s="3"/>
      <c r="J106" s="2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" customHeight="1" x14ac:dyDescent="0.25">
      <c r="A107" s="3"/>
      <c r="B107" s="3"/>
      <c r="C107" s="3"/>
      <c r="D107" s="3"/>
      <c r="E107" s="2"/>
      <c r="F107" s="2"/>
      <c r="G107" s="3"/>
      <c r="H107" s="3"/>
      <c r="I107" s="3"/>
      <c r="J107" s="2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" customHeight="1" x14ac:dyDescent="0.25">
      <c r="A108" s="3"/>
      <c r="B108" s="3"/>
      <c r="C108" s="3"/>
      <c r="D108" s="3"/>
      <c r="E108" s="2"/>
      <c r="F108" s="2"/>
      <c r="G108" s="3"/>
      <c r="H108" s="3"/>
      <c r="I108" s="3"/>
      <c r="J108" s="2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" customHeight="1" x14ac:dyDescent="0.25">
      <c r="A109" s="3"/>
      <c r="B109" s="3"/>
      <c r="C109" s="3"/>
      <c r="D109" s="3"/>
      <c r="E109" s="2"/>
      <c r="F109" s="2"/>
      <c r="G109" s="3"/>
      <c r="H109" s="3"/>
      <c r="I109" s="3"/>
      <c r="J109" s="2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" customHeight="1" x14ac:dyDescent="0.25">
      <c r="A110" s="3"/>
      <c r="B110" s="3"/>
      <c r="C110" s="3"/>
      <c r="D110" s="3"/>
      <c r="E110" s="2"/>
      <c r="F110" s="2"/>
      <c r="G110" s="3"/>
      <c r="H110" s="3"/>
      <c r="I110" s="3"/>
      <c r="J110" s="2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" customHeight="1" x14ac:dyDescent="0.25">
      <c r="A111" s="3"/>
      <c r="B111" s="3"/>
      <c r="C111" s="3"/>
      <c r="D111" s="3"/>
      <c r="E111" s="2"/>
      <c r="F111" s="2"/>
      <c r="G111" s="3"/>
      <c r="H111" s="3"/>
      <c r="I111" s="3"/>
      <c r="J111" s="2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" customHeight="1" x14ac:dyDescent="0.25">
      <c r="A112" s="3"/>
      <c r="B112" s="3"/>
      <c r="C112" s="3"/>
      <c r="D112" s="3"/>
      <c r="E112" s="2"/>
      <c r="F112" s="2"/>
      <c r="G112" s="3"/>
      <c r="H112" s="3"/>
      <c r="I112" s="3"/>
      <c r="J112" s="2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" customHeight="1" x14ac:dyDescent="0.25">
      <c r="A113" s="3"/>
      <c r="B113" s="3"/>
      <c r="C113" s="3"/>
      <c r="D113" s="3"/>
      <c r="E113" s="2"/>
      <c r="F113" s="2"/>
      <c r="G113" s="3"/>
      <c r="H113" s="3"/>
      <c r="I113" s="3"/>
      <c r="J113" s="2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" customHeight="1" x14ac:dyDescent="0.25">
      <c r="A114" s="3"/>
      <c r="B114" s="3"/>
      <c r="C114" s="3"/>
      <c r="D114" s="3"/>
      <c r="E114" s="2"/>
      <c r="F114" s="2"/>
      <c r="G114" s="3"/>
      <c r="H114" s="3"/>
      <c r="I114" s="3"/>
      <c r="J114" s="2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" customHeight="1" x14ac:dyDescent="0.25">
      <c r="A115" s="3"/>
      <c r="B115" s="3"/>
      <c r="C115" s="3"/>
      <c r="D115" s="3"/>
      <c r="E115" s="2"/>
      <c r="F115" s="2"/>
      <c r="G115" s="3"/>
      <c r="H115" s="3"/>
      <c r="I115" s="3"/>
      <c r="J115" s="2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" customHeight="1" x14ac:dyDescent="0.25">
      <c r="A116" s="3"/>
      <c r="B116" s="3"/>
      <c r="C116" s="3"/>
      <c r="D116" s="3"/>
      <c r="E116" s="2"/>
      <c r="F116" s="2"/>
      <c r="G116" s="3"/>
      <c r="H116" s="3"/>
      <c r="I116" s="3"/>
      <c r="J116" s="2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" customHeight="1" x14ac:dyDescent="0.25">
      <c r="A117" s="3"/>
      <c r="B117" s="3"/>
      <c r="C117" s="3"/>
      <c r="D117" s="3"/>
      <c r="E117" s="2"/>
      <c r="F117" s="2"/>
      <c r="G117" s="3"/>
      <c r="H117" s="3"/>
      <c r="I117" s="3"/>
      <c r="J117" s="2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" customHeight="1" x14ac:dyDescent="0.25">
      <c r="A118" s="3"/>
      <c r="B118" s="3"/>
      <c r="C118" s="3"/>
      <c r="D118" s="3"/>
      <c r="E118" s="2"/>
      <c r="F118" s="2"/>
      <c r="G118" s="3"/>
      <c r="H118" s="3"/>
      <c r="I118" s="3"/>
      <c r="J118" s="2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" customHeight="1" x14ac:dyDescent="0.25">
      <c r="A119" s="3"/>
      <c r="B119" s="3"/>
      <c r="C119" s="3"/>
      <c r="D119" s="3"/>
      <c r="E119" s="2"/>
      <c r="F119" s="2"/>
      <c r="G119" s="3"/>
      <c r="H119" s="3"/>
      <c r="I119" s="3"/>
      <c r="J119" s="2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" customHeight="1" x14ac:dyDescent="0.25">
      <c r="A120" s="3"/>
      <c r="B120" s="3"/>
      <c r="C120" s="3"/>
      <c r="D120" s="3"/>
      <c r="E120" s="2"/>
      <c r="F120" s="2"/>
      <c r="G120" s="3"/>
      <c r="H120" s="3"/>
      <c r="I120" s="3"/>
      <c r="J120" s="2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" customHeight="1" x14ac:dyDescent="0.25">
      <c r="A121" s="3"/>
      <c r="B121" s="3"/>
      <c r="C121" s="3"/>
      <c r="D121" s="3"/>
      <c r="E121" s="2"/>
      <c r="F121" s="2"/>
      <c r="G121" s="3"/>
      <c r="H121" s="3"/>
      <c r="I121" s="3"/>
      <c r="J121" s="2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" customHeight="1" x14ac:dyDescent="0.25">
      <c r="A122" s="3"/>
      <c r="B122" s="3"/>
      <c r="C122" s="3"/>
      <c r="D122" s="3"/>
      <c r="E122" s="2"/>
      <c r="F122" s="2"/>
      <c r="G122" s="3"/>
      <c r="H122" s="3"/>
      <c r="I122" s="3"/>
      <c r="J122" s="2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" customHeight="1" x14ac:dyDescent="0.25">
      <c r="A123" s="3"/>
      <c r="B123" s="3"/>
      <c r="C123" s="3"/>
      <c r="D123" s="3"/>
      <c r="E123" s="2"/>
      <c r="F123" s="2"/>
      <c r="G123" s="3"/>
      <c r="H123" s="3"/>
      <c r="I123" s="3"/>
      <c r="J123" s="2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A124" s="3"/>
      <c r="B124" s="3"/>
      <c r="C124" s="3"/>
      <c r="D124" s="3"/>
      <c r="E124" s="2"/>
      <c r="F124" s="2"/>
      <c r="G124" s="3"/>
      <c r="H124" s="3"/>
      <c r="I124" s="3"/>
      <c r="J124" s="2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" customHeight="1" x14ac:dyDescent="0.25">
      <c r="A125" s="3"/>
      <c r="B125" s="3"/>
      <c r="C125" s="3"/>
      <c r="D125" s="3"/>
      <c r="E125" s="2"/>
      <c r="F125" s="2"/>
      <c r="G125" s="3"/>
      <c r="H125" s="3"/>
      <c r="I125" s="3"/>
      <c r="J125" s="2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" customHeight="1" x14ac:dyDescent="0.25">
      <c r="A126" s="3"/>
      <c r="B126" s="3"/>
      <c r="C126" s="3"/>
      <c r="D126" s="3"/>
      <c r="E126" s="2"/>
      <c r="F126" s="2"/>
      <c r="G126" s="3"/>
      <c r="H126" s="3"/>
      <c r="I126" s="3"/>
      <c r="J126" s="2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" customHeight="1" x14ac:dyDescent="0.25">
      <c r="A127" s="3"/>
      <c r="B127" s="3"/>
      <c r="C127" s="3"/>
      <c r="D127" s="3"/>
      <c r="E127" s="2"/>
      <c r="F127" s="2"/>
      <c r="G127" s="3"/>
      <c r="H127" s="3"/>
      <c r="I127" s="3"/>
      <c r="J127" s="2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" customHeight="1" x14ac:dyDescent="0.25">
      <c r="A128" s="3"/>
      <c r="B128" s="3"/>
      <c r="C128" s="3"/>
      <c r="D128" s="3"/>
      <c r="E128" s="2"/>
      <c r="F128" s="2"/>
      <c r="G128" s="3"/>
      <c r="H128" s="3"/>
      <c r="I128" s="3"/>
      <c r="J128" s="2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" customHeight="1" x14ac:dyDescent="0.25">
      <c r="A129" s="3"/>
      <c r="B129" s="3"/>
      <c r="C129" s="3"/>
      <c r="D129" s="3"/>
      <c r="E129" s="2"/>
      <c r="F129" s="2"/>
      <c r="G129" s="3"/>
      <c r="H129" s="3"/>
      <c r="I129" s="3"/>
      <c r="J129" s="2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" customHeight="1" x14ac:dyDescent="0.25">
      <c r="A130" s="3"/>
      <c r="B130" s="3"/>
      <c r="C130" s="3"/>
      <c r="D130" s="3"/>
      <c r="E130" s="2"/>
      <c r="F130" s="2"/>
      <c r="G130" s="3"/>
      <c r="H130" s="3"/>
      <c r="I130" s="3"/>
      <c r="J130" s="2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" customHeight="1" x14ac:dyDescent="0.25">
      <c r="A131" s="3"/>
      <c r="B131" s="3"/>
      <c r="C131" s="3"/>
      <c r="D131" s="3"/>
      <c r="E131" s="2"/>
      <c r="F131" s="2"/>
      <c r="G131" s="3"/>
      <c r="H131" s="3"/>
      <c r="I131" s="3"/>
      <c r="J131" s="2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" customHeight="1" x14ac:dyDescent="0.25">
      <c r="A132" s="3"/>
      <c r="B132" s="3"/>
      <c r="C132" s="3"/>
      <c r="D132" s="3"/>
      <c r="E132" s="2"/>
      <c r="F132" s="2"/>
      <c r="G132" s="3"/>
      <c r="H132" s="3"/>
      <c r="I132" s="3"/>
      <c r="J132" s="2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" customHeight="1" x14ac:dyDescent="0.25">
      <c r="A133" s="3"/>
      <c r="B133" s="3"/>
      <c r="C133" s="3"/>
      <c r="D133" s="3"/>
      <c r="E133" s="2"/>
      <c r="F133" s="2"/>
      <c r="G133" s="3"/>
      <c r="H133" s="3"/>
      <c r="I133" s="3"/>
      <c r="J133" s="2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" customHeight="1" x14ac:dyDescent="0.25">
      <c r="A134" s="3"/>
      <c r="B134" s="3"/>
      <c r="C134" s="3"/>
      <c r="D134" s="3"/>
      <c r="E134" s="2"/>
      <c r="F134" s="2"/>
      <c r="G134" s="3"/>
      <c r="H134" s="3"/>
      <c r="I134" s="3"/>
      <c r="J134" s="2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 x14ac:dyDescent="0.25">
      <c r="A135" s="3"/>
      <c r="B135" s="3"/>
      <c r="C135" s="3"/>
      <c r="D135" s="3"/>
      <c r="E135" s="2"/>
      <c r="F135" s="2"/>
      <c r="G135" s="3"/>
      <c r="H135" s="3"/>
      <c r="I135" s="3"/>
      <c r="J135" s="2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 x14ac:dyDescent="0.25">
      <c r="A136" s="3"/>
      <c r="B136" s="3"/>
      <c r="C136" s="3"/>
      <c r="D136" s="3"/>
      <c r="E136" s="2"/>
      <c r="F136" s="2"/>
      <c r="G136" s="3"/>
      <c r="H136" s="3"/>
      <c r="I136" s="3"/>
      <c r="J136" s="2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" customHeight="1" x14ac:dyDescent="0.25">
      <c r="A137" s="3"/>
      <c r="B137" s="3"/>
      <c r="C137" s="3"/>
      <c r="D137" s="3"/>
      <c r="E137" s="2"/>
      <c r="F137" s="2"/>
      <c r="G137" s="3"/>
      <c r="H137" s="3"/>
      <c r="I137" s="3"/>
      <c r="J137" s="2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" customHeight="1" x14ac:dyDescent="0.25">
      <c r="A138" s="3"/>
      <c r="B138" s="3"/>
      <c r="C138" s="3"/>
      <c r="D138" s="3"/>
      <c r="E138" s="2"/>
      <c r="F138" s="2"/>
      <c r="G138" s="3"/>
      <c r="H138" s="3"/>
      <c r="I138" s="3"/>
      <c r="J138" s="2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" customHeight="1" x14ac:dyDescent="0.25">
      <c r="A139" s="3"/>
      <c r="B139" s="3"/>
      <c r="C139" s="3"/>
      <c r="D139" s="3"/>
      <c r="E139" s="2"/>
      <c r="F139" s="2"/>
      <c r="G139" s="3"/>
      <c r="H139" s="3"/>
      <c r="I139" s="3"/>
      <c r="J139" s="2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" customHeight="1" x14ac:dyDescent="0.25">
      <c r="A140" s="3"/>
      <c r="B140" s="3"/>
      <c r="C140" s="3"/>
      <c r="D140" s="3"/>
      <c r="E140" s="2"/>
      <c r="F140" s="2"/>
      <c r="G140" s="3"/>
      <c r="H140" s="3"/>
      <c r="I140" s="3"/>
      <c r="J140" s="2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" customHeight="1" x14ac:dyDescent="0.25">
      <c r="A141" s="3"/>
      <c r="B141" s="3"/>
      <c r="C141" s="3"/>
      <c r="D141" s="3"/>
      <c r="E141" s="2"/>
      <c r="F141" s="2"/>
      <c r="G141" s="3"/>
      <c r="H141" s="3"/>
      <c r="I141" s="3"/>
      <c r="J141" s="2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" customHeight="1" x14ac:dyDescent="0.25">
      <c r="A142" s="3"/>
      <c r="B142" s="3"/>
      <c r="C142" s="3"/>
      <c r="D142" s="3"/>
      <c r="E142" s="2"/>
      <c r="F142" s="2"/>
      <c r="G142" s="3"/>
      <c r="H142" s="3"/>
      <c r="I142" s="3"/>
      <c r="J142" s="2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3"/>
      <c r="B143" s="3"/>
      <c r="C143" s="3"/>
      <c r="D143" s="3"/>
      <c r="E143" s="2"/>
      <c r="F143" s="2"/>
      <c r="G143" s="3"/>
      <c r="H143" s="3"/>
      <c r="I143" s="3"/>
      <c r="J143" s="2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" customHeight="1" x14ac:dyDescent="0.25">
      <c r="A144" s="3"/>
      <c r="B144" s="3"/>
      <c r="C144" s="3"/>
      <c r="D144" s="3"/>
      <c r="E144" s="2"/>
      <c r="F144" s="2"/>
      <c r="G144" s="3"/>
      <c r="H144" s="3"/>
      <c r="I144" s="3"/>
      <c r="J144" s="2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3"/>
      <c r="B145" s="3"/>
      <c r="C145" s="3"/>
      <c r="D145" s="3"/>
      <c r="E145" s="2"/>
      <c r="F145" s="2"/>
      <c r="G145" s="3"/>
      <c r="H145" s="3"/>
      <c r="I145" s="3"/>
      <c r="J145" s="2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3"/>
      <c r="B146" s="3"/>
      <c r="C146" s="3"/>
      <c r="D146" s="3"/>
      <c r="E146" s="2"/>
      <c r="F146" s="2"/>
      <c r="G146" s="3"/>
      <c r="H146" s="3"/>
      <c r="I146" s="3"/>
      <c r="J146" s="2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x14ac:dyDescent="0.25">
      <c r="A147" s="3"/>
      <c r="B147" s="3"/>
      <c r="C147" s="3"/>
      <c r="D147" s="3"/>
      <c r="E147" s="2"/>
      <c r="F147" s="2"/>
      <c r="G147" s="3"/>
      <c r="H147" s="3"/>
      <c r="I147" s="3"/>
      <c r="J147" s="2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3"/>
      <c r="B148" s="3"/>
      <c r="C148" s="3"/>
      <c r="D148" s="3"/>
      <c r="E148" s="2"/>
      <c r="F148" s="2"/>
      <c r="G148" s="3"/>
      <c r="H148" s="3"/>
      <c r="I148" s="3"/>
      <c r="J148" s="2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3"/>
      <c r="B149" s="3"/>
      <c r="C149" s="3"/>
      <c r="D149" s="3"/>
      <c r="E149" s="2"/>
      <c r="F149" s="2"/>
      <c r="G149" s="3"/>
      <c r="H149" s="3"/>
      <c r="I149" s="3"/>
      <c r="J149" s="2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x14ac:dyDescent="0.25">
      <c r="A150" s="3"/>
      <c r="B150" s="3"/>
      <c r="C150" s="3"/>
      <c r="D150" s="3"/>
      <c r="E150" s="2"/>
      <c r="F150" s="2"/>
      <c r="G150" s="3"/>
      <c r="H150" s="3"/>
      <c r="I150" s="3"/>
      <c r="J150" s="2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3"/>
      <c r="B151" s="3"/>
      <c r="C151" s="3"/>
      <c r="D151" s="3"/>
      <c r="E151" s="2"/>
      <c r="F151" s="2"/>
      <c r="G151" s="3"/>
      <c r="H151" s="3"/>
      <c r="I151" s="3"/>
      <c r="J151" s="2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" customHeight="1" x14ac:dyDescent="0.25">
      <c r="A152" s="3"/>
      <c r="B152" s="3"/>
      <c r="C152" s="3"/>
      <c r="D152" s="3"/>
      <c r="E152" s="2"/>
      <c r="F152" s="2"/>
      <c r="G152" s="3"/>
      <c r="H152" s="3"/>
      <c r="I152" s="3"/>
      <c r="J152" s="2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" customHeight="1" x14ac:dyDescent="0.25">
      <c r="A153" s="3"/>
      <c r="B153" s="3"/>
      <c r="C153" s="3"/>
      <c r="D153" s="3"/>
      <c r="E153" s="2"/>
      <c r="F153" s="2"/>
      <c r="G153" s="3"/>
      <c r="H153" s="3"/>
      <c r="I153" s="3"/>
      <c r="J153" s="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" customHeight="1" x14ac:dyDescent="0.25">
      <c r="A154" s="3"/>
      <c r="B154" s="3"/>
      <c r="C154" s="3"/>
      <c r="D154" s="3"/>
      <c r="E154" s="2"/>
      <c r="F154" s="2"/>
      <c r="G154" s="3"/>
      <c r="H154" s="3"/>
      <c r="I154" s="3"/>
      <c r="J154" s="2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" customHeight="1" x14ac:dyDescent="0.25">
      <c r="A155" s="3"/>
      <c r="B155" s="3"/>
      <c r="C155" s="3"/>
      <c r="D155" s="3"/>
      <c r="E155" s="2"/>
      <c r="F155" s="2"/>
      <c r="G155" s="3"/>
      <c r="H155" s="3"/>
      <c r="I155" s="3"/>
      <c r="J155" s="2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3"/>
      <c r="B156" s="3"/>
      <c r="C156" s="3"/>
      <c r="D156" s="3"/>
      <c r="E156" s="2"/>
      <c r="F156" s="2"/>
      <c r="G156" s="3"/>
      <c r="H156" s="3"/>
      <c r="I156" s="3"/>
      <c r="J156" s="2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3"/>
      <c r="B157" s="3"/>
      <c r="C157" s="3"/>
      <c r="D157" s="3"/>
      <c r="E157" s="2"/>
      <c r="F157" s="2"/>
      <c r="G157" s="3"/>
      <c r="H157" s="3"/>
      <c r="I157" s="3"/>
      <c r="J157" s="2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3"/>
      <c r="B158" s="3"/>
      <c r="C158" s="3"/>
      <c r="D158" s="3"/>
      <c r="E158" s="2"/>
      <c r="F158" s="2"/>
      <c r="G158" s="3"/>
      <c r="H158" s="3"/>
      <c r="I158" s="3"/>
      <c r="J158" s="2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3"/>
      <c r="B159" s="3"/>
      <c r="C159" s="3"/>
      <c r="D159" s="3"/>
      <c r="E159" s="2"/>
      <c r="F159" s="2"/>
      <c r="G159" s="3"/>
      <c r="H159" s="3"/>
      <c r="I159" s="3"/>
      <c r="J159" s="2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3"/>
      <c r="B160" s="3"/>
      <c r="C160" s="3"/>
      <c r="D160" s="3"/>
      <c r="E160" s="2"/>
      <c r="F160" s="2"/>
      <c r="G160" s="3"/>
      <c r="H160" s="3"/>
      <c r="I160" s="3"/>
      <c r="J160" s="2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3"/>
      <c r="B161" s="3"/>
      <c r="C161" s="3"/>
      <c r="D161" s="3"/>
      <c r="E161" s="2"/>
      <c r="F161" s="2"/>
      <c r="G161" s="3"/>
      <c r="H161" s="3"/>
      <c r="I161" s="3"/>
      <c r="J161" s="2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3"/>
      <c r="B162" s="3"/>
      <c r="C162" s="3"/>
      <c r="D162" s="3"/>
      <c r="E162" s="2"/>
      <c r="F162" s="2"/>
      <c r="G162" s="3"/>
      <c r="H162" s="3"/>
      <c r="I162" s="3"/>
      <c r="J162" s="2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3"/>
      <c r="B163" s="3"/>
      <c r="C163" s="3"/>
      <c r="D163" s="3"/>
      <c r="E163" s="2"/>
      <c r="F163" s="2"/>
      <c r="G163" s="3"/>
      <c r="H163" s="3"/>
      <c r="I163" s="3"/>
      <c r="J163" s="2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3"/>
      <c r="B164" s="3"/>
      <c r="C164" s="3"/>
      <c r="D164" s="3"/>
      <c r="E164" s="2"/>
      <c r="F164" s="2"/>
      <c r="G164" s="3"/>
      <c r="H164" s="3"/>
      <c r="I164" s="3"/>
      <c r="J164" s="2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3"/>
      <c r="B165" s="3"/>
      <c r="C165" s="3"/>
      <c r="D165" s="3"/>
      <c r="E165" s="2"/>
      <c r="F165" s="2"/>
      <c r="G165" s="3"/>
      <c r="H165" s="3"/>
      <c r="I165" s="3"/>
      <c r="J165" s="2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3"/>
      <c r="B166" s="3"/>
      <c r="C166" s="3"/>
      <c r="D166" s="3"/>
      <c r="E166" s="2"/>
      <c r="F166" s="2"/>
      <c r="G166" s="3"/>
      <c r="H166" s="3"/>
      <c r="I166" s="3"/>
      <c r="J166" s="2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3"/>
      <c r="B167" s="3"/>
      <c r="C167" s="3"/>
      <c r="D167" s="3"/>
      <c r="E167" s="2"/>
      <c r="F167" s="2"/>
      <c r="G167" s="3"/>
      <c r="H167" s="3"/>
      <c r="I167" s="3"/>
      <c r="J167" s="2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3"/>
      <c r="B168" s="3"/>
      <c r="C168" s="3"/>
      <c r="D168" s="3"/>
      <c r="E168" s="2"/>
      <c r="F168" s="2"/>
      <c r="G168" s="3"/>
      <c r="H168" s="3"/>
      <c r="I168" s="3"/>
      <c r="J168" s="2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3"/>
      <c r="C173" s="3"/>
      <c r="D173" s="3"/>
      <c r="E173" s="2"/>
      <c r="F173" s="2"/>
      <c r="G173" s="3"/>
      <c r="H173" s="3"/>
      <c r="I173" s="3"/>
      <c r="J173" s="2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3"/>
      <c r="B174" s="3"/>
      <c r="C174" s="3"/>
      <c r="D174" s="3"/>
      <c r="E174" s="2"/>
      <c r="F174" s="2"/>
      <c r="G174" s="3"/>
      <c r="H174" s="3"/>
      <c r="I174" s="3"/>
      <c r="J174" s="2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3"/>
      <c r="B175" s="3"/>
      <c r="C175" s="3"/>
      <c r="D175" s="3"/>
      <c r="E175" s="2"/>
      <c r="F175" s="2"/>
      <c r="G175" s="3"/>
      <c r="H175" s="3"/>
      <c r="I175" s="3"/>
      <c r="J175" s="2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3"/>
      <c r="B176" s="3"/>
      <c r="C176" s="3"/>
      <c r="D176" s="3"/>
      <c r="E176" s="2"/>
      <c r="F176" s="2"/>
      <c r="G176" s="3"/>
      <c r="H176" s="3"/>
      <c r="I176" s="3"/>
      <c r="J176" s="2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3"/>
      <c r="B177" s="3"/>
      <c r="C177" s="3"/>
      <c r="D177" s="3"/>
      <c r="E177" s="2"/>
      <c r="F177" s="2"/>
      <c r="G177" s="3"/>
      <c r="H177" s="3"/>
      <c r="I177" s="3"/>
      <c r="J177" s="2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3"/>
      <c r="B178" s="3"/>
      <c r="C178" s="3"/>
      <c r="D178" s="3"/>
      <c r="E178" s="2"/>
      <c r="F178" s="2"/>
      <c r="G178" s="3"/>
      <c r="H178" s="3"/>
      <c r="I178" s="3"/>
      <c r="J178" s="2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3"/>
      <c r="B179" s="3"/>
      <c r="C179" s="3"/>
      <c r="D179" s="3"/>
      <c r="E179" s="2"/>
      <c r="F179" s="2"/>
      <c r="G179" s="3"/>
      <c r="H179" s="3"/>
      <c r="I179" s="3"/>
      <c r="J179" s="2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3"/>
      <c r="B180" s="3"/>
      <c r="C180" s="3"/>
      <c r="D180" s="3"/>
      <c r="E180" s="2"/>
      <c r="F180" s="2"/>
      <c r="G180" s="3"/>
      <c r="H180" s="3"/>
      <c r="I180" s="3"/>
      <c r="J180" s="2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3"/>
      <c r="B181" s="3"/>
      <c r="C181" s="3"/>
      <c r="D181" s="3"/>
      <c r="E181" s="2"/>
      <c r="F181" s="2"/>
      <c r="G181" s="3"/>
      <c r="H181" s="3"/>
      <c r="I181" s="3"/>
      <c r="J181" s="2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5">
    <mergeCell ref="A71:C71"/>
    <mergeCell ref="A73:D73"/>
    <mergeCell ref="A81:B81"/>
    <mergeCell ref="B94:C94"/>
    <mergeCell ref="A68:B68"/>
    <mergeCell ref="A65:C65"/>
    <mergeCell ref="A67:C67"/>
    <mergeCell ref="A69:B69"/>
    <mergeCell ref="A29:C29"/>
    <mergeCell ref="A31:C31"/>
    <mergeCell ref="A52:C52"/>
    <mergeCell ref="A54:C54"/>
    <mergeCell ref="A33:B33"/>
    <mergeCell ref="A35:C35"/>
    <mergeCell ref="A37:C37"/>
    <mergeCell ref="A39:C39"/>
    <mergeCell ref="A47:C47"/>
    <mergeCell ref="A32:B32"/>
    <mergeCell ref="A59:C59"/>
    <mergeCell ref="A45:C45"/>
    <mergeCell ref="A13:C13"/>
    <mergeCell ref="A1:D1"/>
    <mergeCell ref="A2:D2"/>
    <mergeCell ref="A3:D3"/>
    <mergeCell ref="A5:C5"/>
  </mergeCells>
  <pageMargins left="0.51" right="0.75" top="0.63" bottom="0.41" header="0" footer="0"/>
  <pageSetup scale="53" orientation="portrait"/>
  <headerFooter>
    <oddFooter>&amp;LBBBBBB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1000"/>
  <sheetViews>
    <sheetView topLeftCell="A142" workbookViewId="0">
      <selection sqref="A1:D1"/>
    </sheetView>
  </sheetViews>
  <sheetFormatPr defaultColWidth="14.42578125" defaultRowHeight="15" customHeight="1" x14ac:dyDescent="0.2"/>
  <cols>
    <col min="1" max="1" width="21.140625" customWidth="1"/>
    <col min="2" max="2" width="16.42578125" customWidth="1"/>
    <col min="3" max="3" width="64.85546875" customWidth="1"/>
    <col min="4" max="4" width="18.42578125" customWidth="1"/>
    <col min="5" max="5" width="13.5703125" customWidth="1"/>
    <col min="6" max="8" width="11.5703125" customWidth="1"/>
    <col min="9" max="9" width="13.42578125" customWidth="1"/>
    <col min="10" max="10" width="26" customWidth="1"/>
    <col min="11" max="26" width="11.570312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3"/>
      <c r="H1" s="3"/>
      <c r="I1" s="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3"/>
      <c r="H2" s="3"/>
      <c r="I2" s="3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3</v>
      </c>
      <c r="B3" s="610"/>
      <c r="C3" s="610"/>
      <c r="D3" s="610"/>
      <c r="E3" s="2"/>
      <c r="F3" s="2"/>
      <c r="G3" s="3"/>
      <c r="H3" s="3"/>
      <c r="I3" s="3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x14ac:dyDescent="0.25">
      <c r="A4" s="1"/>
      <c r="B4" s="1"/>
      <c r="C4" s="1"/>
      <c r="D4" s="4"/>
      <c r="E4" s="2"/>
      <c r="F4" s="2"/>
      <c r="G4" s="3"/>
      <c r="H4" s="3"/>
      <c r="I4" s="3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5">
      <c r="A5" s="611" t="s">
        <v>5</v>
      </c>
      <c r="B5" s="610"/>
      <c r="C5" s="612"/>
      <c r="D5" s="6">
        <v>9775.32</v>
      </c>
      <c r="E5" s="2"/>
      <c r="F5" s="2"/>
      <c r="G5" s="3"/>
      <c r="H5" s="3"/>
      <c r="I5" s="3"/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5">
      <c r="A6" s="5"/>
      <c r="B6" s="7"/>
      <c r="C6" s="2"/>
      <c r="D6" s="8"/>
      <c r="E6" s="2"/>
      <c r="F6" s="2"/>
      <c r="G6" s="3"/>
      <c r="H6" s="3"/>
      <c r="I6" s="3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25">
      <c r="A7" s="9" t="s">
        <v>6</v>
      </c>
      <c r="B7" s="7"/>
      <c r="C7" s="10"/>
      <c r="D7" s="8"/>
      <c r="E7" s="2"/>
      <c r="F7" s="2"/>
      <c r="G7" s="3"/>
      <c r="H7" s="3"/>
      <c r="I7" s="3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x14ac:dyDescent="0.25">
      <c r="A8" s="11"/>
      <c r="B8" s="2"/>
      <c r="C8" s="2"/>
      <c r="D8" s="8"/>
      <c r="E8" s="2"/>
      <c r="F8" s="2"/>
      <c r="G8" s="3"/>
      <c r="H8" s="3"/>
      <c r="I8" s="3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9" t="s">
        <v>7</v>
      </c>
      <c r="B9" s="9"/>
      <c r="C9" s="2"/>
      <c r="D9" s="8"/>
      <c r="E9" s="2"/>
      <c r="F9" s="2"/>
      <c r="G9" s="3"/>
      <c r="H9" s="3"/>
      <c r="I9" s="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x14ac:dyDescent="0.25">
      <c r="A10" s="12">
        <v>42908</v>
      </c>
      <c r="B10" s="13" t="s">
        <v>9</v>
      </c>
      <c r="C10" s="14" t="s">
        <v>10</v>
      </c>
      <c r="D10" s="15">
        <v>250</v>
      </c>
      <c r="E10" s="2"/>
      <c r="F10" s="2"/>
      <c r="G10" s="3"/>
      <c r="H10" s="3"/>
      <c r="I10" s="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 x14ac:dyDescent="0.25">
      <c r="A11" s="16">
        <v>42908</v>
      </c>
      <c r="B11" s="20" t="s">
        <v>11</v>
      </c>
      <c r="C11" s="22" t="s">
        <v>12</v>
      </c>
      <c r="D11" s="23">
        <v>200</v>
      </c>
      <c r="E11" s="2"/>
      <c r="F11" s="2"/>
      <c r="G11" s="3"/>
      <c r="H11" s="3"/>
      <c r="I11" s="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 x14ac:dyDescent="0.25">
      <c r="A12" s="26">
        <v>42961</v>
      </c>
      <c r="B12" s="27" t="s">
        <v>11</v>
      </c>
      <c r="C12" s="22" t="s">
        <v>13</v>
      </c>
      <c r="D12" s="23">
        <v>50</v>
      </c>
      <c r="E12" s="2"/>
      <c r="F12" s="2"/>
      <c r="G12" s="3"/>
      <c r="H12" s="3"/>
      <c r="I12" s="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 x14ac:dyDescent="0.25">
      <c r="A13" s="29">
        <v>42983</v>
      </c>
      <c r="B13" s="27" t="s">
        <v>11</v>
      </c>
      <c r="C13" s="22" t="s">
        <v>16</v>
      </c>
      <c r="D13" s="23">
        <v>200</v>
      </c>
      <c r="E13" s="2"/>
      <c r="F13" s="2"/>
      <c r="G13" s="3"/>
      <c r="H13" s="3"/>
      <c r="I13" s="3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 x14ac:dyDescent="0.25">
      <c r="A14" s="29">
        <v>42983</v>
      </c>
      <c r="B14" s="27" t="s">
        <v>9</v>
      </c>
      <c r="C14" s="22" t="s">
        <v>17</v>
      </c>
      <c r="D14" s="23">
        <v>60</v>
      </c>
      <c r="E14" s="2"/>
      <c r="F14" s="2"/>
      <c r="G14" s="3"/>
      <c r="H14" s="3"/>
      <c r="I14" s="3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 x14ac:dyDescent="0.25">
      <c r="A15" s="29">
        <v>42983</v>
      </c>
      <c r="B15" s="27" t="s">
        <v>18</v>
      </c>
      <c r="C15" s="22" t="s">
        <v>19</v>
      </c>
      <c r="D15" s="23">
        <v>1935.17</v>
      </c>
      <c r="E15" s="2"/>
      <c r="F15" s="2"/>
      <c r="G15" s="3"/>
      <c r="H15" s="3"/>
      <c r="I15" s="3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 x14ac:dyDescent="0.25">
      <c r="A16" s="29">
        <v>42984</v>
      </c>
      <c r="B16" s="27" t="s">
        <v>18</v>
      </c>
      <c r="C16" s="22" t="s">
        <v>20</v>
      </c>
      <c r="D16" s="23">
        <v>900.6</v>
      </c>
      <c r="E16" s="2"/>
      <c r="F16" s="2"/>
      <c r="G16" s="3"/>
      <c r="H16" s="3"/>
      <c r="I16" s="3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 x14ac:dyDescent="0.25">
      <c r="A17" s="33">
        <v>42984</v>
      </c>
      <c r="B17" s="35" t="s">
        <v>9</v>
      </c>
      <c r="C17" s="37" t="s">
        <v>22</v>
      </c>
      <c r="D17" s="38">
        <v>250</v>
      </c>
      <c r="E17" s="2"/>
      <c r="F17" s="2"/>
      <c r="G17" s="3"/>
      <c r="H17" s="3"/>
      <c r="I17" s="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 x14ac:dyDescent="0.25">
      <c r="A18" s="619" t="s">
        <v>14</v>
      </c>
      <c r="B18" s="617"/>
      <c r="C18" s="618"/>
      <c r="D18" s="47">
        <f>SUM(D10:D17)</f>
        <v>3845.77</v>
      </c>
      <c r="E18" s="2"/>
      <c r="F18" s="2"/>
      <c r="G18" s="3"/>
      <c r="H18" s="3"/>
      <c r="I18" s="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 x14ac:dyDescent="0.25">
      <c r="A19" s="42"/>
      <c r="B19" s="42"/>
      <c r="C19" s="42"/>
      <c r="D19" s="45"/>
      <c r="E19" s="2"/>
      <c r="F19" s="2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25">
      <c r="A20" s="9" t="s">
        <v>36</v>
      </c>
      <c r="B20" s="49"/>
      <c r="C20" s="2"/>
      <c r="D20" s="52">
        <f>D5+D18</f>
        <v>13621.09</v>
      </c>
      <c r="E20" s="2"/>
      <c r="F20" s="2"/>
      <c r="G20" s="3"/>
      <c r="H20" s="3"/>
      <c r="I20" s="3"/>
      <c r="J20" s="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x14ac:dyDescent="0.25">
      <c r="A21" s="11"/>
      <c r="B21" s="2"/>
      <c r="C21" s="2"/>
      <c r="D21" s="8"/>
      <c r="E21" s="2"/>
      <c r="F21" s="2"/>
      <c r="G21" s="3"/>
      <c r="H21" s="3"/>
      <c r="I21" s="3"/>
      <c r="J21" s="2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9.5" customHeight="1" x14ac:dyDescent="0.25">
      <c r="A22" s="9" t="s">
        <v>38</v>
      </c>
      <c r="B22" s="9"/>
      <c r="C22" s="2"/>
      <c r="D22" s="8"/>
      <c r="E22" s="2"/>
      <c r="F22" s="2"/>
      <c r="G22" s="3"/>
      <c r="H22" s="3"/>
      <c r="I22" s="3"/>
      <c r="J22" s="2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57">
        <v>42890</v>
      </c>
      <c r="B23" s="59" t="s">
        <v>39</v>
      </c>
      <c r="C23" s="64" t="s">
        <v>40</v>
      </c>
      <c r="D23" s="66">
        <v>625</v>
      </c>
      <c r="E23" s="2"/>
      <c r="F23" s="2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 x14ac:dyDescent="0.25">
      <c r="A24" s="65">
        <v>42892</v>
      </c>
      <c r="B24" s="27" t="s">
        <v>43</v>
      </c>
      <c r="C24" s="22" t="s">
        <v>44</v>
      </c>
      <c r="D24" s="58">
        <v>45.87</v>
      </c>
      <c r="E24" s="2"/>
      <c r="F24" s="2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25">
      <c r="A25" s="65">
        <v>42892</v>
      </c>
      <c r="B25" s="27" t="s">
        <v>45</v>
      </c>
      <c r="C25" s="22" t="s">
        <v>46</v>
      </c>
      <c r="D25" s="58">
        <v>100</v>
      </c>
      <c r="E25" s="2"/>
      <c r="F25" s="2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 x14ac:dyDescent="0.25">
      <c r="A26" s="65">
        <v>42893</v>
      </c>
      <c r="B26" s="27" t="s">
        <v>47</v>
      </c>
      <c r="C26" s="22" t="s">
        <v>48</v>
      </c>
      <c r="D26" s="58">
        <v>327.27999999999997</v>
      </c>
      <c r="E26" s="2"/>
      <c r="F26" s="2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25">
      <c r="A27" s="65">
        <v>42894</v>
      </c>
      <c r="B27" s="27" t="s">
        <v>49</v>
      </c>
      <c r="C27" s="22" t="s">
        <v>50</v>
      </c>
      <c r="D27" s="58">
        <v>46.21</v>
      </c>
      <c r="E27" s="2"/>
      <c r="F27" s="2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 x14ac:dyDescent="0.25">
      <c r="A28" s="65">
        <v>42899</v>
      </c>
      <c r="B28" s="27" t="s">
        <v>51</v>
      </c>
      <c r="C28" s="22" t="s">
        <v>52</v>
      </c>
      <c r="D28" s="58">
        <v>475</v>
      </c>
      <c r="E28" s="2"/>
      <c r="F28" s="2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 x14ac:dyDescent="0.25">
      <c r="A29" s="65">
        <v>42899</v>
      </c>
      <c r="B29" s="2" t="s">
        <v>53</v>
      </c>
      <c r="C29" s="22" t="s">
        <v>54</v>
      </c>
      <c r="D29" s="58">
        <v>83.69</v>
      </c>
      <c r="E29" s="2"/>
      <c r="F29" s="2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25">
      <c r="A30" s="65">
        <v>42902</v>
      </c>
      <c r="B30" s="20" t="s">
        <v>56</v>
      </c>
      <c r="C30" s="22" t="s">
        <v>57</v>
      </c>
      <c r="D30" s="58">
        <v>500</v>
      </c>
      <c r="E30" s="2"/>
      <c r="F30" s="2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25">
      <c r="A31" s="65">
        <v>42903</v>
      </c>
      <c r="B31" s="27" t="s">
        <v>49</v>
      </c>
      <c r="C31" s="22" t="s">
        <v>58</v>
      </c>
      <c r="D31" s="58">
        <v>1395</v>
      </c>
      <c r="E31" s="2"/>
      <c r="F31" s="2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25">
      <c r="A32" s="70">
        <v>42936</v>
      </c>
      <c r="B32" s="20" t="s">
        <v>59</v>
      </c>
      <c r="C32" s="37" t="s">
        <v>60</v>
      </c>
      <c r="D32" s="72">
        <v>259.8</v>
      </c>
      <c r="E32" s="2"/>
      <c r="F32" s="2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 x14ac:dyDescent="0.25">
      <c r="A33" s="65">
        <v>42969</v>
      </c>
      <c r="B33" s="27" t="s">
        <v>61</v>
      </c>
      <c r="C33" s="73" t="s">
        <v>62</v>
      </c>
      <c r="D33" s="58">
        <v>132</v>
      </c>
      <c r="E33" s="2"/>
      <c r="F33" s="2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 x14ac:dyDescent="0.25">
      <c r="A34" s="65">
        <v>42974</v>
      </c>
      <c r="B34" s="27" t="s">
        <v>49</v>
      </c>
      <c r="C34" s="73" t="s">
        <v>64</v>
      </c>
      <c r="D34" s="58">
        <v>472</v>
      </c>
      <c r="E34" s="2"/>
      <c r="F34" s="2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 x14ac:dyDescent="0.25">
      <c r="A35" s="65">
        <v>42975</v>
      </c>
      <c r="B35" s="27" t="s">
        <v>65</v>
      </c>
      <c r="C35" s="73" t="s">
        <v>66</v>
      </c>
      <c r="D35" s="58">
        <v>64.89</v>
      </c>
      <c r="E35" s="2"/>
      <c r="F35" s="2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 x14ac:dyDescent="0.25">
      <c r="A36" s="65">
        <v>42975</v>
      </c>
      <c r="B36" s="27" t="s">
        <v>67</v>
      </c>
      <c r="C36" s="73" t="s">
        <v>68</v>
      </c>
      <c r="D36" s="58">
        <v>123.47</v>
      </c>
      <c r="E36" s="2"/>
      <c r="F36" s="2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 x14ac:dyDescent="0.25">
      <c r="A37" s="65">
        <v>42975</v>
      </c>
      <c r="B37" s="27" t="s">
        <v>69</v>
      </c>
      <c r="C37" s="22" t="s">
        <v>70</v>
      </c>
      <c r="D37" s="58">
        <v>227.54</v>
      </c>
      <c r="E37" s="2"/>
      <c r="F37" s="2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25">
      <c r="A38" s="65">
        <v>42976</v>
      </c>
      <c r="B38" s="27" t="s">
        <v>71</v>
      </c>
      <c r="C38" s="22" t="s">
        <v>72</v>
      </c>
      <c r="D38" s="58">
        <v>430</v>
      </c>
      <c r="E38" s="2"/>
      <c r="F38" s="2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 x14ac:dyDescent="0.25">
      <c r="A39" s="65">
        <v>42976</v>
      </c>
      <c r="B39" s="27" t="s">
        <v>73</v>
      </c>
      <c r="C39" s="22" t="s">
        <v>74</v>
      </c>
      <c r="D39" s="58">
        <v>50</v>
      </c>
      <c r="E39" s="2"/>
      <c r="F39" s="2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 x14ac:dyDescent="0.25">
      <c r="A40" s="65">
        <v>42978</v>
      </c>
      <c r="B40" s="27" t="s">
        <v>75</v>
      </c>
      <c r="C40" s="22" t="s">
        <v>76</v>
      </c>
      <c r="D40" s="58">
        <v>250</v>
      </c>
      <c r="E40" s="2"/>
      <c r="F40" s="2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25">
      <c r="A41" s="70">
        <v>42983</v>
      </c>
      <c r="B41" s="35" t="s">
        <v>49</v>
      </c>
      <c r="C41" s="37" t="s">
        <v>78</v>
      </c>
      <c r="D41" s="72">
        <v>2855.97</v>
      </c>
      <c r="E41" s="2"/>
      <c r="F41" s="2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25">
      <c r="A42" s="619" t="s">
        <v>77</v>
      </c>
      <c r="B42" s="617"/>
      <c r="C42" s="623"/>
      <c r="D42" s="6">
        <f>SUM(D23:D41)</f>
        <v>8463.7200000000012</v>
      </c>
      <c r="E42" s="2"/>
      <c r="F42" s="2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25">
      <c r="A43" s="42"/>
      <c r="B43" s="42"/>
      <c r="C43" s="42"/>
      <c r="D43" s="45"/>
      <c r="E43" s="2"/>
      <c r="F43" s="2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25">
      <c r="A44" s="613" t="s">
        <v>80</v>
      </c>
      <c r="B44" s="614"/>
      <c r="C44" s="614"/>
      <c r="D44" s="8"/>
      <c r="E44" s="2"/>
      <c r="F44" s="2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25">
      <c r="A45" s="625" t="s">
        <v>36</v>
      </c>
      <c r="B45" s="626"/>
      <c r="C45" s="82">
        <f>D20</f>
        <v>13621.09</v>
      </c>
      <c r="D45" s="8"/>
      <c r="E45" s="2"/>
      <c r="F45" s="2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 x14ac:dyDescent="0.25">
      <c r="A46" s="606" t="s">
        <v>81</v>
      </c>
      <c r="B46" s="608"/>
      <c r="C46" s="84">
        <f>D42</f>
        <v>8463.7200000000012</v>
      </c>
      <c r="D46" s="8"/>
      <c r="E46" s="2"/>
      <c r="F46" s="2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25">
      <c r="A47" s="42"/>
      <c r="B47" s="42"/>
      <c r="C47" s="42"/>
      <c r="D47" s="45"/>
      <c r="E47" s="86"/>
      <c r="F47" s="2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25">
      <c r="A48" s="620" t="s">
        <v>83</v>
      </c>
      <c r="B48" s="617"/>
      <c r="C48" s="621"/>
      <c r="D48" s="89">
        <f>C45-C46</f>
        <v>5157.369999999999</v>
      </c>
      <c r="E48" s="2"/>
      <c r="F48" s="10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42"/>
      <c r="B49" s="42"/>
      <c r="C49" s="42"/>
      <c r="D49" s="45"/>
      <c r="E49" s="45"/>
      <c r="F49" s="2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622" t="s">
        <v>85</v>
      </c>
      <c r="B50" s="617"/>
      <c r="C50" s="621"/>
      <c r="D50" s="89">
        <f>D48</f>
        <v>5157.369999999999</v>
      </c>
      <c r="E50" s="45"/>
      <c r="F50" s="2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93"/>
      <c r="B51" s="93"/>
      <c r="C51" s="8"/>
      <c r="D51" s="8"/>
      <c r="E51" s="45"/>
      <c r="F51" s="2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619" t="s">
        <v>87</v>
      </c>
      <c r="B52" s="617"/>
      <c r="C52" s="623"/>
      <c r="D52" s="6">
        <f>SUM(D53:D54)</f>
        <v>239</v>
      </c>
      <c r="E52" s="45"/>
      <c r="F52" s="2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65" t="s">
        <v>88</v>
      </c>
      <c r="B53" s="20" t="s">
        <v>9</v>
      </c>
      <c r="C53" s="73" t="s">
        <v>90</v>
      </c>
      <c r="D53" s="98">
        <v>500</v>
      </c>
      <c r="E53" s="45"/>
      <c r="F53" s="2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65" t="s">
        <v>88</v>
      </c>
      <c r="B54" s="20" t="s">
        <v>49</v>
      </c>
      <c r="C54" s="73" t="s">
        <v>91</v>
      </c>
      <c r="D54" s="98">
        <v>-261</v>
      </c>
      <c r="E54" s="45"/>
      <c r="F54" s="2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619" t="s">
        <v>92</v>
      </c>
      <c r="B55" s="617"/>
      <c r="C55" s="623"/>
      <c r="D55" s="89">
        <f>D48+D52</f>
        <v>5396.369999999999</v>
      </c>
      <c r="E55" s="2"/>
      <c r="F55" s="2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5"/>
      <c r="B56" s="1"/>
      <c r="C56" s="2"/>
      <c r="D56" s="8"/>
      <c r="E56" s="2"/>
      <c r="F56" s="2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624" t="s">
        <v>96</v>
      </c>
      <c r="B57" s="617"/>
      <c r="C57" s="623"/>
      <c r="D57" s="104">
        <v>3272.16</v>
      </c>
      <c r="E57" s="2"/>
      <c r="F57" s="2"/>
      <c r="G57" s="21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108" t="s">
        <v>100</v>
      </c>
      <c r="B58" s="109"/>
      <c r="C58" s="109"/>
      <c r="D58" s="110"/>
      <c r="E58" s="2"/>
      <c r="F58" s="2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112">
        <v>42934</v>
      </c>
      <c r="B59" s="113" t="s">
        <v>102</v>
      </c>
      <c r="C59" s="114" t="s">
        <v>103</v>
      </c>
      <c r="D59" s="115">
        <v>-21.73</v>
      </c>
      <c r="E59" s="2"/>
      <c r="F59" s="2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112">
        <v>42934</v>
      </c>
      <c r="B60" s="113" t="s">
        <v>102</v>
      </c>
      <c r="C60" s="114" t="s">
        <v>104</v>
      </c>
      <c r="D60" s="115">
        <v>-3.32</v>
      </c>
      <c r="E60" s="2"/>
      <c r="F60" s="2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117">
        <v>42939</v>
      </c>
      <c r="B61" s="113" t="s">
        <v>102</v>
      </c>
      <c r="C61" s="114" t="s">
        <v>105</v>
      </c>
      <c r="D61" s="115">
        <v>-60.34</v>
      </c>
      <c r="E61" s="2"/>
      <c r="F61" s="2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616" t="s">
        <v>108</v>
      </c>
      <c r="B62" s="617"/>
      <c r="C62" s="618"/>
      <c r="D62" s="120">
        <f>SUM(D59:D61)+D57</f>
        <v>3186.77</v>
      </c>
      <c r="E62" s="2"/>
      <c r="F62" s="2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93"/>
      <c r="B63" s="93"/>
      <c r="C63" s="122"/>
      <c r="D63" s="8"/>
      <c r="E63" s="2"/>
      <c r="F63" s="2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619" t="s">
        <v>110</v>
      </c>
      <c r="B64" s="617"/>
      <c r="C64" s="618"/>
      <c r="D64" s="47">
        <v>0</v>
      </c>
      <c r="E64" s="2"/>
      <c r="F64" s="2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5"/>
      <c r="B65" s="5"/>
      <c r="C65" s="2"/>
      <c r="D65" s="45"/>
      <c r="E65" s="2"/>
      <c r="F65" s="2"/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9" t="s">
        <v>111</v>
      </c>
      <c r="B66" s="9"/>
      <c r="C66" s="9"/>
      <c r="D66" s="126"/>
      <c r="E66" s="2"/>
      <c r="F66" s="2"/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12">
        <v>42956</v>
      </c>
      <c r="B67" s="128"/>
      <c r="C67" s="17" t="s">
        <v>114</v>
      </c>
      <c r="D67" s="18">
        <v>155.54</v>
      </c>
      <c r="E67" s="2"/>
      <c r="F67" s="2"/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132">
        <v>42964</v>
      </c>
      <c r="B68" s="133"/>
      <c r="C68" s="134" t="s">
        <v>115</v>
      </c>
      <c r="D68" s="135">
        <v>103.69</v>
      </c>
      <c r="E68" s="2"/>
      <c r="F68" s="2"/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132">
        <v>42970</v>
      </c>
      <c r="B69" s="133"/>
      <c r="C69" s="134" t="s">
        <v>116</v>
      </c>
      <c r="D69" s="135">
        <v>155.54</v>
      </c>
      <c r="E69" s="2"/>
      <c r="F69" s="2"/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132">
        <v>42973</v>
      </c>
      <c r="B70" s="133"/>
      <c r="C70" s="134" t="s">
        <v>117</v>
      </c>
      <c r="D70" s="135">
        <v>52</v>
      </c>
      <c r="E70" s="2"/>
      <c r="F70" s="2"/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132">
        <v>42973</v>
      </c>
      <c r="B71" s="133"/>
      <c r="C71" s="134" t="s">
        <v>118</v>
      </c>
      <c r="D71" s="135">
        <v>197.02</v>
      </c>
      <c r="E71" s="2"/>
      <c r="F71" s="2"/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132">
        <v>42977</v>
      </c>
      <c r="B72" s="133"/>
      <c r="C72" s="134" t="s">
        <v>120</v>
      </c>
      <c r="D72" s="135">
        <v>50</v>
      </c>
      <c r="E72" s="2"/>
      <c r="F72" s="2"/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132">
        <v>42978</v>
      </c>
      <c r="B73" s="133"/>
      <c r="C73" s="134" t="s">
        <v>121</v>
      </c>
      <c r="D73" s="135">
        <v>20</v>
      </c>
      <c r="E73" s="2"/>
      <c r="F73" s="2"/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132">
        <v>42978</v>
      </c>
      <c r="B74" s="133"/>
      <c r="C74" s="134" t="s">
        <v>123</v>
      </c>
      <c r="D74" s="135">
        <v>155.54</v>
      </c>
      <c r="E74" s="2"/>
      <c r="F74" s="2"/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132">
        <v>42978</v>
      </c>
      <c r="B75" s="133"/>
      <c r="C75" s="134" t="s">
        <v>124</v>
      </c>
      <c r="D75" s="135">
        <v>59</v>
      </c>
      <c r="E75" s="2"/>
      <c r="F75" s="2"/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132">
        <v>42978</v>
      </c>
      <c r="B76" s="133"/>
      <c r="C76" s="134" t="s">
        <v>126</v>
      </c>
      <c r="D76" s="135">
        <v>50</v>
      </c>
      <c r="E76" s="2"/>
      <c r="F76" s="2"/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132">
        <v>42978</v>
      </c>
      <c r="B77" s="133"/>
      <c r="C77" s="134" t="s">
        <v>127</v>
      </c>
      <c r="D77" s="135">
        <v>100</v>
      </c>
      <c r="E77" s="2"/>
      <c r="F77" s="2"/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132">
        <v>42978</v>
      </c>
      <c r="B78" s="133"/>
      <c r="C78" s="134" t="s">
        <v>128</v>
      </c>
      <c r="D78" s="135">
        <v>27</v>
      </c>
      <c r="E78" s="2"/>
      <c r="F78" s="2"/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132">
        <v>42978</v>
      </c>
      <c r="B79" s="133"/>
      <c r="C79" s="134" t="s">
        <v>129</v>
      </c>
      <c r="D79" s="135">
        <v>100</v>
      </c>
      <c r="E79" s="2"/>
      <c r="F79" s="2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132">
        <v>42978</v>
      </c>
      <c r="B80" s="133"/>
      <c r="C80" s="134" t="s">
        <v>130</v>
      </c>
      <c r="D80" s="135">
        <v>25</v>
      </c>
      <c r="E80" s="2"/>
      <c r="F80" s="2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132">
        <v>42978</v>
      </c>
      <c r="B81" s="133"/>
      <c r="C81" s="134" t="s">
        <v>131</v>
      </c>
      <c r="D81" s="135">
        <v>100</v>
      </c>
      <c r="E81" s="2"/>
      <c r="F81" s="2"/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132">
        <v>42978</v>
      </c>
      <c r="B82" s="133"/>
      <c r="C82" s="134" t="s">
        <v>132</v>
      </c>
      <c r="D82" s="135">
        <v>57</v>
      </c>
      <c r="E82" s="2"/>
      <c r="F82" s="2"/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132">
        <v>42978</v>
      </c>
      <c r="B83" s="133"/>
      <c r="C83" s="134" t="s">
        <v>133</v>
      </c>
      <c r="D83" s="135">
        <v>52</v>
      </c>
      <c r="E83" s="2"/>
      <c r="F83" s="2"/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132">
        <v>42978</v>
      </c>
      <c r="B84" s="133"/>
      <c r="C84" s="134" t="s">
        <v>134</v>
      </c>
      <c r="D84" s="135">
        <v>50</v>
      </c>
      <c r="E84" s="2"/>
      <c r="F84" s="2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132">
        <v>42978</v>
      </c>
      <c r="B85" s="133"/>
      <c r="C85" s="134" t="s">
        <v>135</v>
      </c>
      <c r="D85" s="135">
        <v>65</v>
      </c>
      <c r="E85" s="2"/>
      <c r="F85" s="2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x14ac:dyDescent="0.25">
      <c r="A86" s="132">
        <v>42978</v>
      </c>
      <c r="B86" s="133"/>
      <c r="C86" s="134" t="s">
        <v>136</v>
      </c>
      <c r="D86" s="135">
        <v>50</v>
      </c>
      <c r="E86" s="2"/>
      <c r="F86" s="2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132">
        <v>42978</v>
      </c>
      <c r="B87" s="133"/>
      <c r="C87" s="134" t="s">
        <v>137</v>
      </c>
      <c r="D87" s="135">
        <v>76</v>
      </c>
      <c r="E87" s="2"/>
      <c r="F87" s="2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132">
        <v>42979</v>
      </c>
      <c r="B88" s="133"/>
      <c r="C88" s="134" t="s">
        <v>138</v>
      </c>
      <c r="D88" s="135">
        <v>32</v>
      </c>
      <c r="E88" s="2"/>
      <c r="F88" s="2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132">
        <v>42979</v>
      </c>
      <c r="B89" s="133"/>
      <c r="C89" s="134" t="s">
        <v>139</v>
      </c>
      <c r="D89" s="135">
        <v>50</v>
      </c>
      <c r="E89" s="2"/>
      <c r="F89" s="2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132">
        <v>42979</v>
      </c>
      <c r="B90" s="133"/>
      <c r="C90" s="134" t="s">
        <v>140</v>
      </c>
      <c r="D90" s="135">
        <v>50</v>
      </c>
      <c r="E90" s="2"/>
      <c r="F90" s="2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132">
        <v>42979</v>
      </c>
      <c r="B91" s="133"/>
      <c r="C91" s="134" t="s">
        <v>142</v>
      </c>
      <c r="D91" s="135">
        <v>100</v>
      </c>
      <c r="E91" s="2"/>
      <c r="F91" s="2"/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132">
        <v>42979</v>
      </c>
      <c r="B92" s="133"/>
      <c r="C92" s="134" t="s">
        <v>143</v>
      </c>
      <c r="D92" s="135">
        <v>150</v>
      </c>
      <c r="E92" s="2"/>
      <c r="F92" s="2"/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132">
        <v>42979</v>
      </c>
      <c r="B93" s="133"/>
      <c r="C93" s="134" t="s">
        <v>135</v>
      </c>
      <c r="D93" s="135">
        <v>50</v>
      </c>
      <c r="E93" s="2"/>
      <c r="F93" s="2"/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132">
        <v>42979</v>
      </c>
      <c r="B94" s="133"/>
      <c r="C94" s="134" t="s">
        <v>144</v>
      </c>
      <c r="D94" s="135">
        <v>23</v>
      </c>
      <c r="E94" s="2"/>
      <c r="F94" s="2"/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132">
        <v>42979</v>
      </c>
      <c r="B95" s="133"/>
      <c r="C95" s="134" t="s">
        <v>146</v>
      </c>
      <c r="D95" s="135">
        <v>50</v>
      </c>
      <c r="E95" s="2"/>
      <c r="F95" s="2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132">
        <v>42979</v>
      </c>
      <c r="B96" s="133"/>
      <c r="C96" s="134" t="s">
        <v>147</v>
      </c>
      <c r="D96" s="135">
        <v>50</v>
      </c>
      <c r="E96" s="2"/>
      <c r="F96" s="2"/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132">
        <v>42979</v>
      </c>
      <c r="B97" s="133"/>
      <c r="C97" s="134" t="s">
        <v>148</v>
      </c>
      <c r="D97" s="135">
        <v>100</v>
      </c>
      <c r="E97" s="2"/>
      <c r="F97" s="2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132">
        <v>42979</v>
      </c>
      <c r="B98" s="133"/>
      <c r="C98" s="134" t="s">
        <v>149</v>
      </c>
      <c r="D98" s="135">
        <v>30</v>
      </c>
      <c r="E98" s="2"/>
      <c r="F98" s="2"/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132">
        <v>42979</v>
      </c>
      <c r="B99" s="133"/>
      <c r="C99" s="134" t="s">
        <v>150</v>
      </c>
      <c r="D99" s="135">
        <v>75</v>
      </c>
      <c r="E99" s="2"/>
      <c r="F99" s="2"/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25">
      <c r="A100" s="132">
        <v>42979</v>
      </c>
      <c r="B100" s="133"/>
      <c r="C100" s="134" t="s">
        <v>151</v>
      </c>
      <c r="D100" s="135">
        <v>19.489999999999998</v>
      </c>
      <c r="E100" s="2"/>
      <c r="F100" s="2"/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25">
      <c r="A101" s="132">
        <v>42980</v>
      </c>
      <c r="B101" s="133"/>
      <c r="C101" s="134" t="s">
        <v>152</v>
      </c>
      <c r="D101" s="135">
        <v>150</v>
      </c>
      <c r="E101" s="2"/>
      <c r="F101" s="2"/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x14ac:dyDescent="0.25">
      <c r="A102" s="132">
        <v>42980</v>
      </c>
      <c r="B102" s="133"/>
      <c r="C102" s="134" t="s">
        <v>117</v>
      </c>
      <c r="D102" s="135">
        <v>100</v>
      </c>
      <c r="E102" s="2"/>
      <c r="F102" s="2"/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x14ac:dyDescent="0.25">
      <c r="A103" s="132">
        <v>42982</v>
      </c>
      <c r="B103" s="133"/>
      <c r="C103" s="134" t="s">
        <v>153</v>
      </c>
      <c r="D103" s="135">
        <v>197.02</v>
      </c>
      <c r="E103" s="2"/>
      <c r="F103" s="2"/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25">
      <c r="A104" s="132">
        <v>42982</v>
      </c>
      <c r="B104" s="133"/>
      <c r="C104" s="134" t="s">
        <v>154</v>
      </c>
      <c r="D104" s="135">
        <v>197.02</v>
      </c>
      <c r="E104" s="2"/>
      <c r="F104" s="2"/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132">
        <v>42983</v>
      </c>
      <c r="B105" s="133"/>
      <c r="C105" s="134" t="s">
        <v>155</v>
      </c>
      <c r="D105" s="135">
        <v>155.54</v>
      </c>
      <c r="E105" s="2"/>
      <c r="F105" s="2"/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132">
        <v>42983</v>
      </c>
      <c r="B106" s="133"/>
      <c r="C106" s="134" t="s">
        <v>156</v>
      </c>
      <c r="D106" s="135">
        <v>197.02</v>
      </c>
      <c r="E106" s="2"/>
      <c r="F106" s="2"/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x14ac:dyDescent="0.25">
      <c r="A107" s="132">
        <v>42983</v>
      </c>
      <c r="B107" s="133"/>
      <c r="C107" s="134" t="s">
        <v>157</v>
      </c>
      <c r="D107" s="135">
        <v>52</v>
      </c>
      <c r="E107" s="2"/>
      <c r="F107" s="2"/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x14ac:dyDescent="0.25">
      <c r="A108" s="132">
        <v>42983</v>
      </c>
      <c r="B108" s="133"/>
      <c r="C108" s="134" t="s">
        <v>158</v>
      </c>
      <c r="D108" s="135">
        <v>155.54</v>
      </c>
      <c r="E108" s="2"/>
      <c r="F108" s="2"/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x14ac:dyDescent="0.25">
      <c r="A109" s="619" t="s">
        <v>14</v>
      </c>
      <c r="B109" s="617"/>
      <c r="C109" s="617"/>
      <c r="D109" s="47">
        <f>SUM(D67:D108)</f>
        <v>3683.9599999999996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25">
      <c r="A110" s="42"/>
      <c r="B110" s="42"/>
      <c r="C110" s="140"/>
      <c r="D110" s="45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x14ac:dyDescent="0.25">
      <c r="A111" s="9" t="s">
        <v>36</v>
      </c>
      <c r="B111" s="49"/>
      <c r="C111" s="2"/>
      <c r="D111" s="52">
        <f>SUM(D109+D64)</f>
        <v>3683.9599999999996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x14ac:dyDescent="0.25">
      <c r="A112" s="9"/>
      <c r="B112" s="49"/>
      <c r="C112" s="2"/>
      <c r="D112" s="126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x14ac:dyDescent="0.25">
      <c r="A113" s="9" t="s">
        <v>38</v>
      </c>
      <c r="B113" s="9"/>
      <c r="C113" s="2"/>
      <c r="D113" s="8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x14ac:dyDescent="0.25">
      <c r="A114" s="143">
        <v>42956</v>
      </c>
      <c r="B114" s="144"/>
      <c r="C114" s="144" t="s">
        <v>145</v>
      </c>
      <c r="D114" s="148">
        <v>-4.8099999999999996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143">
        <v>42964</v>
      </c>
      <c r="B115" s="144"/>
      <c r="C115" s="144" t="s">
        <v>145</v>
      </c>
      <c r="D115" s="148">
        <v>-3.31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25">
      <c r="A116" s="143">
        <v>42970</v>
      </c>
      <c r="B116" s="144"/>
      <c r="C116" s="144" t="s">
        <v>145</v>
      </c>
      <c r="D116" s="148">
        <v>-4.8099999999999996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25">
      <c r="A117" s="143">
        <v>42973</v>
      </c>
      <c r="B117" s="144"/>
      <c r="C117" s="144" t="s">
        <v>145</v>
      </c>
      <c r="D117" s="148">
        <v>-1.81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x14ac:dyDescent="0.25">
      <c r="A118" s="143">
        <v>42973</v>
      </c>
      <c r="B118" s="144"/>
      <c r="C118" s="144" t="s">
        <v>145</v>
      </c>
      <c r="D118" s="148">
        <v>-6.01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x14ac:dyDescent="0.25">
      <c r="A119" s="143">
        <v>42977</v>
      </c>
      <c r="B119" s="144"/>
      <c r="C119" s="144" t="s">
        <v>145</v>
      </c>
      <c r="D119" s="148">
        <v>-1.75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x14ac:dyDescent="0.25">
      <c r="A120" s="143">
        <v>42978</v>
      </c>
      <c r="B120" s="144"/>
      <c r="C120" s="144" t="s">
        <v>145</v>
      </c>
      <c r="D120" s="148">
        <v>-4.8099999999999996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143">
        <v>42978</v>
      </c>
      <c r="B121" s="144"/>
      <c r="C121" s="144" t="s">
        <v>145</v>
      </c>
      <c r="D121" s="148">
        <v>-2.0099999999999998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x14ac:dyDescent="0.25">
      <c r="A122" s="143">
        <v>42978</v>
      </c>
      <c r="B122" s="144"/>
      <c r="C122" s="144" t="s">
        <v>145</v>
      </c>
      <c r="D122" s="148">
        <v>-1.75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x14ac:dyDescent="0.25">
      <c r="A123" s="143">
        <v>42978</v>
      </c>
      <c r="B123" s="144"/>
      <c r="C123" s="144" t="s">
        <v>145</v>
      </c>
      <c r="D123" s="148">
        <v>-3.2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143">
        <v>42978</v>
      </c>
      <c r="B124" s="144"/>
      <c r="C124" s="144" t="s">
        <v>145</v>
      </c>
      <c r="D124" s="148">
        <v>-1.08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x14ac:dyDescent="0.25">
      <c r="A125" s="143">
        <v>42978</v>
      </c>
      <c r="B125" s="144"/>
      <c r="C125" s="144" t="s">
        <v>145</v>
      </c>
      <c r="D125" s="148">
        <v>-3.2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143">
        <v>42978</v>
      </c>
      <c r="B126" s="144"/>
      <c r="C126" s="144" t="s">
        <v>145</v>
      </c>
      <c r="D126" s="148">
        <v>-1.03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143">
        <v>42978</v>
      </c>
      <c r="B127" s="144"/>
      <c r="C127" s="144" t="s">
        <v>145</v>
      </c>
      <c r="D127" s="148">
        <v>-1.95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143">
        <v>42978</v>
      </c>
      <c r="B128" s="144"/>
      <c r="C128" s="144" t="s">
        <v>145</v>
      </c>
      <c r="D128" s="148">
        <v>-1.81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143">
        <v>42978</v>
      </c>
      <c r="B129" s="144"/>
      <c r="C129" s="144" t="s">
        <v>145</v>
      </c>
      <c r="D129" s="148">
        <v>-1.75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25">
      <c r="A130" s="143">
        <v>42978</v>
      </c>
      <c r="B130" s="144"/>
      <c r="C130" s="144" t="s">
        <v>145</v>
      </c>
      <c r="D130" s="148">
        <v>-2.19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x14ac:dyDescent="0.25">
      <c r="A131" s="143">
        <v>42978</v>
      </c>
      <c r="B131" s="144"/>
      <c r="C131" s="144" t="s">
        <v>145</v>
      </c>
      <c r="D131" s="148">
        <v>-1.75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143">
        <v>42978</v>
      </c>
      <c r="B132" s="144"/>
      <c r="C132" s="144" t="s">
        <v>145</v>
      </c>
      <c r="D132" s="148">
        <v>-2.5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25">
      <c r="A133" s="143">
        <v>42979</v>
      </c>
      <c r="B133" s="144"/>
      <c r="C133" s="144" t="s">
        <v>145</v>
      </c>
      <c r="D133" s="148">
        <v>-1.23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143">
        <v>42979</v>
      </c>
      <c r="B134" s="144"/>
      <c r="C134" s="144" t="s">
        <v>145</v>
      </c>
      <c r="D134" s="148">
        <v>-1.75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25">
      <c r="A135" s="143">
        <v>42979</v>
      </c>
      <c r="B135" s="144"/>
      <c r="C135" s="144" t="s">
        <v>145</v>
      </c>
      <c r="D135" s="148">
        <v>-3.2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25">
      <c r="A136" s="143">
        <v>42979</v>
      </c>
      <c r="B136" s="144"/>
      <c r="C136" s="144" t="s">
        <v>145</v>
      </c>
      <c r="D136" s="148">
        <v>-4.6500000000000004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143">
        <v>42979</v>
      </c>
      <c r="B137" s="144"/>
      <c r="C137" s="144" t="s">
        <v>145</v>
      </c>
      <c r="D137" s="148">
        <v>-1.75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25">
      <c r="A138" s="143">
        <v>42979</v>
      </c>
      <c r="B138" s="144"/>
      <c r="C138" s="144" t="s">
        <v>145</v>
      </c>
      <c r="D138" s="148">
        <v>-0.97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143">
        <v>42979</v>
      </c>
      <c r="B139" s="144"/>
      <c r="C139" s="144" t="s">
        <v>145</v>
      </c>
      <c r="D139" s="148">
        <v>-1.75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143">
        <v>42979</v>
      </c>
      <c r="B140" s="144"/>
      <c r="C140" s="144" t="s">
        <v>145</v>
      </c>
      <c r="D140" s="148">
        <v>-1.75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x14ac:dyDescent="0.25">
      <c r="A141" s="143">
        <v>42979</v>
      </c>
      <c r="B141" s="144"/>
      <c r="C141" s="144" t="s">
        <v>145</v>
      </c>
      <c r="D141" s="148">
        <v>-3.2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143">
        <v>42979</v>
      </c>
      <c r="B142" s="144"/>
      <c r="C142" s="144" t="s">
        <v>145</v>
      </c>
      <c r="D142" s="148">
        <v>-1.17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25">
      <c r="A143" s="143">
        <v>42979</v>
      </c>
      <c r="B143" s="144"/>
      <c r="C143" s="144" t="s">
        <v>145</v>
      </c>
      <c r="D143" s="148">
        <v>-2.48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5">
      <c r="A144" s="143">
        <v>42979</v>
      </c>
      <c r="B144" s="144"/>
      <c r="C144" s="144" t="s">
        <v>145</v>
      </c>
      <c r="D144" s="148">
        <v>-4.6500000000000004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5">
      <c r="A145" s="143">
        <v>42981</v>
      </c>
      <c r="B145" s="163" t="s">
        <v>18</v>
      </c>
      <c r="C145" s="144" t="s">
        <v>168</v>
      </c>
      <c r="D145" s="148">
        <v>-1935.17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x14ac:dyDescent="0.25">
      <c r="A146" s="143">
        <v>42982</v>
      </c>
      <c r="B146" s="144"/>
      <c r="C146" s="144" t="s">
        <v>145</v>
      </c>
      <c r="D146" s="148">
        <v>-6.01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25">
      <c r="A147" s="143">
        <v>42982</v>
      </c>
      <c r="B147" s="144"/>
      <c r="C147" s="144" t="s">
        <v>145</v>
      </c>
      <c r="D147" s="148">
        <v>-6.01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25">
      <c r="A148" s="143">
        <v>42983</v>
      </c>
      <c r="B148" s="144"/>
      <c r="C148" s="144" t="s">
        <v>145</v>
      </c>
      <c r="D148" s="148">
        <v>-4.8099999999999996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25">
      <c r="A149" s="143">
        <v>42983</v>
      </c>
      <c r="B149" s="144"/>
      <c r="C149" s="144" t="s">
        <v>145</v>
      </c>
      <c r="D149" s="148">
        <v>-6.01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143">
        <v>42983</v>
      </c>
      <c r="B150" s="144"/>
      <c r="C150" s="144" t="s">
        <v>145</v>
      </c>
      <c r="D150" s="148">
        <v>-1.81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143">
        <v>42983</v>
      </c>
      <c r="B151" s="144"/>
      <c r="C151" s="144" t="s">
        <v>145</v>
      </c>
      <c r="D151" s="148">
        <v>-4.8099999999999996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606" t="s">
        <v>77</v>
      </c>
      <c r="B152" s="607"/>
      <c r="C152" s="608"/>
      <c r="D152" s="152">
        <f>SUM(D114:D151)</f>
        <v>-2044.7099999999998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5"/>
      <c r="B153" s="7"/>
      <c r="C153" s="2"/>
      <c r="D153" s="45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613" t="s">
        <v>160</v>
      </c>
      <c r="B154" s="614"/>
      <c r="C154" s="614"/>
      <c r="D154" s="8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625" t="s">
        <v>36</v>
      </c>
      <c r="B155" s="626"/>
      <c r="C155" s="82">
        <f>D111</f>
        <v>3683.9599999999996</v>
      </c>
      <c r="D155" s="8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25">
      <c r="A156" s="606" t="s">
        <v>81</v>
      </c>
      <c r="B156" s="608"/>
      <c r="C156" s="84">
        <f>D152</f>
        <v>-2044.7099999999998</v>
      </c>
      <c r="D156" s="8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25">
      <c r="A157" s="42"/>
      <c r="B157" s="42"/>
      <c r="C157" s="42"/>
      <c r="D157" s="45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627" t="s">
        <v>171</v>
      </c>
      <c r="B158" s="604"/>
      <c r="C158" s="628"/>
      <c r="D158" s="6">
        <f>C155+C156</f>
        <v>1639.2499999999998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42"/>
      <c r="B159" s="42"/>
      <c r="C159" s="140"/>
      <c r="D159" s="45"/>
      <c r="E159" s="2"/>
      <c r="F159" s="2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629" t="s">
        <v>163</v>
      </c>
      <c r="B160" s="610"/>
      <c r="C160" s="610"/>
      <c r="D160" s="610"/>
      <c r="E160" s="2"/>
      <c r="F160" s="2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5"/>
      <c r="B161" s="7"/>
      <c r="C161" s="2"/>
      <c r="D161" s="8"/>
      <c r="E161" s="2"/>
      <c r="F161" s="2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 x14ac:dyDescent="0.25">
      <c r="A162" s="161" t="s">
        <v>164</v>
      </c>
      <c r="B162" s="162" t="s">
        <v>166</v>
      </c>
      <c r="C162" s="144"/>
      <c r="D162" s="40">
        <f>D50</f>
        <v>5157.369999999999</v>
      </c>
      <c r="E162" s="2"/>
      <c r="F162" s="2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 x14ac:dyDescent="0.25">
      <c r="A163" s="165" t="s">
        <v>167</v>
      </c>
      <c r="B163" s="167" t="s">
        <v>170</v>
      </c>
      <c r="C163" s="22"/>
      <c r="D163" s="169">
        <f>D158</f>
        <v>1639.2499999999998</v>
      </c>
      <c r="E163" s="2"/>
      <c r="F163" s="2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 x14ac:dyDescent="0.25">
      <c r="A164" s="165" t="s">
        <v>172</v>
      </c>
      <c r="B164" s="167" t="s">
        <v>173</v>
      </c>
      <c r="C164" s="22"/>
      <c r="D164" s="169">
        <v>0</v>
      </c>
      <c r="E164" s="2"/>
      <c r="F164" s="2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 x14ac:dyDescent="0.25">
      <c r="A165" s="165" t="s">
        <v>174</v>
      </c>
      <c r="B165" s="167" t="s">
        <v>173</v>
      </c>
      <c r="C165" s="22"/>
      <c r="D165" s="169">
        <v>1703.93</v>
      </c>
      <c r="E165" s="2"/>
      <c r="F165" s="171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25">
      <c r="A166" s="173" t="s">
        <v>175</v>
      </c>
      <c r="B166" s="174" t="s">
        <v>173</v>
      </c>
      <c r="C166" s="73"/>
      <c r="D166" s="176">
        <f>D62</f>
        <v>3186.77</v>
      </c>
      <c r="E166" s="2"/>
      <c r="F166" s="2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 x14ac:dyDescent="0.25">
      <c r="A167" s="177" t="s">
        <v>176</v>
      </c>
      <c r="B167" s="178" t="s">
        <v>173</v>
      </c>
      <c r="C167" s="184"/>
      <c r="D167" s="186">
        <v>2067.85</v>
      </c>
      <c r="E167" s="2"/>
      <c r="F167" s="2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 x14ac:dyDescent="0.25">
      <c r="A168" s="619" t="s">
        <v>178</v>
      </c>
      <c r="B168" s="623"/>
      <c r="C168" s="188"/>
      <c r="D168" s="189">
        <f>SUM(D162:D167)</f>
        <v>13755.17</v>
      </c>
      <c r="E168" s="2"/>
      <c r="F168" s="2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 x14ac:dyDescent="0.25">
      <c r="A169" s="3"/>
      <c r="B169" s="3"/>
      <c r="C169" s="3"/>
      <c r="D169" s="3"/>
      <c r="E169" s="2"/>
      <c r="F169" s="2"/>
      <c r="G169" s="3"/>
      <c r="H169" s="3"/>
      <c r="I169" s="3"/>
      <c r="J169" s="2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3"/>
      <c r="B170" s="3"/>
      <c r="C170" s="3"/>
      <c r="D170" s="3"/>
      <c r="E170" s="2"/>
      <c r="F170" s="2"/>
      <c r="G170" s="3"/>
      <c r="H170" s="3"/>
      <c r="I170" s="3"/>
      <c r="J170" s="2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3"/>
      <c r="B171" s="3"/>
      <c r="C171" s="3"/>
      <c r="D171" s="3"/>
      <c r="E171" s="2"/>
      <c r="F171" s="2"/>
      <c r="G171" s="3"/>
      <c r="H171" s="3"/>
      <c r="I171" s="3"/>
      <c r="J171" s="2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3"/>
      <c r="B172" s="3"/>
      <c r="C172" s="3"/>
      <c r="D172" s="3"/>
      <c r="E172" s="2"/>
      <c r="F172" s="2"/>
      <c r="G172" s="3"/>
      <c r="H172" s="3"/>
      <c r="I172" s="3"/>
      <c r="J172" s="2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3"/>
      <c r="B173" s="86"/>
      <c r="C173" s="86"/>
      <c r="D173" s="86"/>
      <c r="E173" s="2"/>
      <c r="F173" s="2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 x14ac:dyDescent="0.25">
      <c r="A174" s="3"/>
      <c r="B174" s="5"/>
      <c r="C174" s="7"/>
      <c r="D174" s="2"/>
      <c r="E174" s="2"/>
      <c r="F174" s="2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 x14ac:dyDescent="0.25">
      <c r="A175" s="3"/>
      <c r="B175" s="5"/>
      <c r="C175" s="11"/>
      <c r="D175" s="2"/>
      <c r="E175" s="2"/>
      <c r="F175" s="2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 x14ac:dyDescent="0.25">
      <c r="A176" s="3"/>
      <c r="B176" s="5"/>
      <c r="C176" s="2"/>
      <c r="D176" s="2"/>
      <c r="E176" s="2"/>
      <c r="F176" s="2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 x14ac:dyDescent="0.25">
      <c r="A177" s="3"/>
      <c r="B177" s="5"/>
      <c r="C177" s="2"/>
      <c r="D177" s="2"/>
      <c r="E177" s="2"/>
      <c r="F177" s="2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 x14ac:dyDescent="0.25">
      <c r="A178" s="3"/>
      <c r="B178" s="5"/>
      <c r="C178" s="2"/>
      <c r="D178" s="2"/>
      <c r="E178" s="2"/>
      <c r="F178" s="2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 x14ac:dyDescent="0.25">
      <c r="A179" s="3"/>
      <c r="B179" s="5"/>
      <c r="C179" s="2"/>
      <c r="D179" s="2"/>
      <c r="E179" s="2"/>
      <c r="F179" s="2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 x14ac:dyDescent="0.25">
      <c r="A180" s="3"/>
      <c r="B180" s="5"/>
      <c r="C180" s="2"/>
      <c r="D180" s="192"/>
      <c r="E180" s="2"/>
      <c r="F180" s="2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 x14ac:dyDescent="0.25">
      <c r="A181" s="3"/>
      <c r="B181" s="609"/>
      <c r="C181" s="610"/>
      <c r="D181" s="2"/>
      <c r="E181" s="2"/>
      <c r="F181" s="2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 x14ac:dyDescent="0.25">
      <c r="A182" s="3"/>
      <c r="B182" s="3"/>
      <c r="C182" s="3"/>
      <c r="D182" s="3"/>
      <c r="E182" s="2"/>
      <c r="F182" s="2"/>
      <c r="G182" s="3"/>
      <c r="H182" s="3"/>
      <c r="I182" s="3"/>
      <c r="J182" s="2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3"/>
      <c r="B183" s="3"/>
      <c r="C183" s="3"/>
      <c r="D183" s="3"/>
      <c r="E183" s="2"/>
      <c r="F183" s="2"/>
      <c r="G183" s="3"/>
      <c r="H183" s="3"/>
      <c r="I183" s="3"/>
      <c r="J183" s="2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3"/>
      <c r="B184" s="3"/>
      <c r="C184" s="3"/>
      <c r="D184" s="3"/>
      <c r="E184" s="2"/>
      <c r="F184" s="2"/>
      <c r="G184" s="3"/>
      <c r="H184" s="3"/>
      <c r="I184" s="3"/>
      <c r="J184" s="2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3"/>
      <c r="B185" s="3"/>
      <c r="C185" s="3"/>
      <c r="D185" s="3"/>
      <c r="E185" s="2"/>
      <c r="F185" s="2"/>
      <c r="G185" s="3"/>
      <c r="H185" s="3"/>
      <c r="I185" s="3"/>
      <c r="J185" s="2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3"/>
      <c r="B186" s="3"/>
      <c r="C186" s="3"/>
      <c r="D186" s="3"/>
      <c r="E186" s="2"/>
      <c r="F186" s="2"/>
      <c r="G186" s="3"/>
      <c r="H186" s="3"/>
      <c r="I186" s="3"/>
      <c r="J186" s="2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3"/>
      <c r="B187" s="3"/>
      <c r="C187" s="3"/>
      <c r="D187" s="3"/>
      <c r="E187" s="2"/>
      <c r="F187" s="2"/>
      <c r="G187" s="3"/>
      <c r="H187" s="3"/>
      <c r="I187" s="3"/>
      <c r="J187" s="2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3"/>
      <c r="B188" s="3"/>
      <c r="C188" s="3"/>
      <c r="D188" s="3"/>
      <c r="E188" s="2"/>
      <c r="F188" s="2"/>
      <c r="G188" s="3"/>
      <c r="H188" s="3"/>
      <c r="I188" s="3"/>
      <c r="J188" s="2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3"/>
      <c r="B189" s="3"/>
      <c r="C189" s="3"/>
      <c r="D189" s="3"/>
      <c r="E189" s="2"/>
      <c r="F189" s="2"/>
      <c r="G189" s="3"/>
      <c r="H189" s="3"/>
      <c r="I189" s="3"/>
      <c r="J189" s="2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3"/>
      <c r="B190" s="3"/>
      <c r="C190" s="3"/>
      <c r="D190" s="3"/>
      <c r="E190" s="2"/>
      <c r="F190" s="2"/>
      <c r="G190" s="3"/>
      <c r="H190" s="3"/>
      <c r="I190" s="3"/>
      <c r="J190" s="2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3"/>
      <c r="B191" s="3"/>
      <c r="C191" s="3"/>
      <c r="D191" s="3"/>
      <c r="E191" s="2"/>
      <c r="F191" s="2"/>
      <c r="G191" s="3"/>
      <c r="H191" s="3"/>
      <c r="I191" s="3"/>
      <c r="J191" s="2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3"/>
      <c r="B192" s="3"/>
      <c r="C192" s="3"/>
      <c r="D192" s="3"/>
      <c r="E192" s="2"/>
      <c r="F192" s="2"/>
      <c r="G192" s="3"/>
      <c r="H192" s="3"/>
      <c r="I192" s="3"/>
      <c r="J192" s="2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3"/>
      <c r="B193" s="3"/>
      <c r="C193" s="3"/>
      <c r="D193" s="3"/>
      <c r="E193" s="2"/>
      <c r="F193" s="2"/>
      <c r="G193" s="3"/>
      <c r="H193" s="3"/>
      <c r="I193" s="3"/>
      <c r="J193" s="2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3"/>
      <c r="B194" s="3"/>
      <c r="C194" s="3"/>
      <c r="D194" s="3"/>
      <c r="E194" s="2"/>
      <c r="F194" s="2"/>
      <c r="G194" s="3"/>
      <c r="H194" s="3"/>
      <c r="I194" s="3"/>
      <c r="J194" s="2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3"/>
      <c r="B195" s="3"/>
      <c r="C195" s="3"/>
      <c r="D195" s="3"/>
      <c r="E195" s="2"/>
      <c r="F195" s="2"/>
      <c r="G195" s="3"/>
      <c r="H195" s="3"/>
      <c r="I195" s="3"/>
      <c r="J195" s="2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3"/>
      <c r="B196" s="3"/>
      <c r="C196" s="3"/>
      <c r="D196" s="3"/>
      <c r="E196" s="2"/>
      <c r="F196" s="2"/>
      <c r="G196" s="3"/>
      <c r="H196" s="3"/>
      <c r="I196" s="3"/>
      <c r="J196" s="2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3"/>
      <c r="B197" s="3"/>
      <c r="C197" s="3"/>
      <c r="D197" s="3"/>
      <c r="E197" s="2"/>
      <c r="F197" s="2"/>
      <c r="G197" s="3"/>
      <c r="H197" s="3"/>
      <c r="I197" s="3"/>
      <c r="J197" s="2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3"/>
      <c r="B198" s="3"/>
      <c r="C198" s="3"/>
      <c r="D198" s="3"/>
      <c r="E198" s="2"/>
      <c r="F198" s="2"/>
      <c r="G198" s="3"/>
      <c r="H198" s="3"/>
      <c r="I198" s="3"/>
      <c r="J198" s="2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3"/>
      <c r="B199" s="3"/>
      <c r="C199" s="3"/>
      <c r="D199" s="3"/>
      <c r="E199" s="2"/>
      <c r="F199" s="2"/>
      <c r="G199" s="3"/>
      <c r="H199" s="3"/>
      <c r="I199" s="3"/>
      <c r="J199" s="2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3"/>
      <c r="B200" s="3"/>
      <c r="C200" s="3"/>
      <c r="D200" s="3"/>
      <c r="E200" s="2"/>
      <c r="F200" s="2"/>
      <c r="G200" s="3"/>
      <c r="H200" s="3"/>
      <c r="I200" s="3"/>
      <c r="J200" s="2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3"/>
      <c r="B201" s="3"/>
      <c r="C201" s="3"/>
      <c r="D201" s="3"/>
      <c r="E201" s="2"/>
      <c r="F201" s="2"/>
      <c r="G201" s="3"/>
      <c r="H201" s="3"/>
      <c r="I201" s="3"/>
      <c r="J201" s="2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3"/>
      <c r="B202" s="3"/>
      <c r="C202" s="3"/>
      <c r="D202" s="3"/>
      <c r="E202" s="2"/>
      <c r="F202" s="2"/>
      <c r="G202" s="3"/>
      <c r="H202" s="3"/>
      <c r="I202" s="3"/>
      <c r="J202" s="2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3"/>
      <c r="B203" s="3"/>
      <c r="C203" s="3"/>
      <c r="D203" s="3"/>
      <c r="E203" s="2"/>
      <c r="F203" s="2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3"/>
      <c r="B204" s="3"/>
      <c r="C204" s="3"/>
      <c r="D204" s="3"/>
      <c r="E204" s="2"/>
      <c r="F204" s="2"/>
      <c r="G204" s="3"/>
      <c r="H204" s="3"/>
      <c r="I204" s="3"/>
      <c r="J204" s="2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3"/>
      <c r="B205" s="3"/>
      <c r="C205" s="3"/>
      <c r="D205" s="3"/>
      <c r="E205" s="2"/>
      <c r="F205" s="2"/>
      <c r="G205" s="3"/>
      <c r="H205" s="3"/>
      <c r="I205" s="3"/>
      <c r="J205" s="2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3"/>
      <c r="B206" s="3"/>
      <c r="C206" s="3"/>
      <c r="D206" s="3"/>
      <c r="E206" s="2"/>
      <c r="F206" s="2"/>
      <c r="G206" s="3"/>
      <c r="H206" s="3"/>
      <c r="I206" s="3"/>
      <c r="J206" s="2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3"/>
      <c r="B207" s="3"/>
      <c r="C207" s="3"/>
      <c r="D207" s="3"/>
      <c r="E207" s="2"/>
      <c r="F207" s="2"/>
      <c r="G207" s="3"/>
      <c r="H207" s="3"/>
      <c r="I207" s="3"/>
      <c r="J207" s="2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3"/>
      <c r="B208" s="3"/>
      <c r="C208" s="3"/>
      <c r="D208" s="3"/>
      <c r="E208" s="2"/>
      <c r="F208" s="2"/>
      <c r="G208" s="3"/>
      <c r="H208" s="3"/>
      <c r="I208" s="3"/>
      <c r="J208" s="2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3"/>
      <c r="B209" s="3"/>
      <c r="C209" s="3"/>
      <c r="D209" s="3"/>
      <c r="E209" s="2"/>
      <c r="F209" s="2"/>
      <c r="G209" s="3"/>
      <c r="H209" s="3"/>
      <c r="I209" s="3"/>
      <c r="J209" s="2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3"/>
      <c r="B210" s="3"/>
      <c r="C210" s="3"/>
      <c r="D210" s="3"/>
      <c r="E210" s="2"/>
      <c r="F210" s="2"/>
      <c r="G210" s="3"/>
      <c r="H210" s="3"/>
      <c r="I210" s="3"/>
      <c r="J210" s="2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3"/>
      <c r="B211" s="3"/>
      <c r="C211" s="3"/>
      <c r="D211" s="3"/>
      <c r="E211" s="2"/>
      <c r="F211" s="2"/>
      <c r="G211" s="3"/>
      <c r="H211" s="3"/>
      <c r="I211" s="3"/>
      <c r="J211" s="2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3"/>
      <c r="B212" s="3"/>
      <c r="C212" s="3"/>
      <c r="D212" s="3"/>
      <c r="E212" s="2"/>
      <c r="F212" s="2"/>
      <c r="G212" s="3"/>
      <c r="H212" s="3"/>
      <c r="I212" s="3"/>
      <c r="J212" s="2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3"/>
      <c r="B213" s="3"/>
      <c r="C213" s="3"/>
      <c r="D213" s="3"/>
      <c r="E213" s="2"/>
      <c r="F213" s="2"/>
      <c r="G213" s="3"/>
      <c r="H213" s="3"/>
      <c r="I213" s="3"/>
      <c r="J213" s="2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3"/>
      <c r="B214" s="3"/>
      <c r="C214" s="3"/>
      <c r="D214" s="3"/>
      <c r="E214" s="2"/>
      <c r="F214" s="2"/>
      <c r="G214" s="3"/>
      <c r="H214" s="3"/>
      <c r="I214" s="3"/>
      <c r="J214" s="2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3"/>
      <c r="B215" s="3"/>
      <c r="C215" s="3"/>
      <c r="D215" s="3"/>
      <c r="E215" s="2"/>
      <c r="F215" s="2"/>
      <c r="G215" s="3"/>
      <c r="H215" s="3"/>
      <c r="I215" s="3"/>
      <c r="J215" s="2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3"/>
      <c r="B216" s="3"/>
      <c r="C216" s="3"/>
      <c r="D216" s="3"/>
      <c r="E216" s="2"/>
      <c r="F216" s="2"/>
      <c r="G216" s="3"/>
      <c r="H216" s="3"/>
      <c r="I216" s="3"/>
      <c r="J216" s="2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3"/>
      <c r="B217" s="3"/>
      <c r="C217" s="3"/>
      <c r="D217" s="3"/>
      <c r="E217" s="2"/>
      <c r="F217" s="2"/>
      <c r="G217" s="3"/>
      <c r="H217" s="3"/>
      <c r="I217" s="3"/>
      <c r="J217" s="2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3"/>
      <c r="B218" s="3"/>
      <c r="C218" s="3"/>
      <c r="D218" s="3"/>
      <c r="E218" s="2"/>
      <c r="F218" s="2"/>
      <c r="G218" s="3"/>
      <c r="H218" s="3"/>
      <c r="I218" s="3"/>
      <c r="J218" s="2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3"/>
      <c r="B219" s="3"/>
      <c r="C219" s="3"/>
      <c r="D219" s="3"/>
      <c r="E219" s="2"/>
      <c r="F219" s="2"/>
      <c r="G219" s="3"/>
      <c r="H219" s="3"/>
      <c r="I219" s="3"/>
      <c r="J219" s="2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3"/>
      <c r="B220" s="3"/>
      <c r="C220" s="3"/>
      <c r="D220" s="3"/>
      <c r="E220" s="2"/>
      <c r="F220" s="2"/>
      <c r="G220" s="3"/>
      <c r="H220" s="3"/>
      <c r="I220" s="3"/>
      <c r="J220" s="2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3"/>
      <c r="B221" s="3"/>
      <c r="C221" s="3"/>
      <c r="D221" s="3"/>
      <c r="E221" s="2"/>
      <c r="F221" s="2"/>
      <c r="G221" s="3"/>
      <c r="H221" s="3"/>
      <c r="I221" s="3"/>
      <c r="J221" s="2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3"/>
      <c r="B222" s="3"/>
      <c r="C222" s="3"/>
      <c r="D222" s="3"/>
      <c r="E222" s="2"/>
      <c r="F222" s="2"/>
      <c r="G222" s="3"/>
      <c r="H222" s="3"/>
      <c r="I222" s="3"/>
      <c r="J222" s="2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3"/>
      <c r="B223" s="3"/>
      <c r="C223" s="3"/>
      <c r="D223" s="3"/>
      <c r="E223" s="2"/>
      <c r="F223" s="2"/>
      <c r="G223" s="3"/>
      <c r="H223" s="3"/>
      <c r="I223" s="3"/>
      <c r="J223" s="2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3"/>
      <c r="B224" s="3"/>
      <c r="C224" s="3"/>
      <c r="D224" s="3"/>
      <c r="E224" s="2"/>
      <c r="F224" s="2"/>
      <c r="G224" s="3"/>
      <c r="H224" s="3"/>
      <c r="I224" s="3"/>
      <c r="J224" s="2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3"/>
      <c r="B225" s="3"/>
      <c r="C225" s="3"/>
      <c r="D225" s="3"/>
      <c r="E225" s="2"/>
      <c r="F225" s="2"/>
      <c r="G225" s="3"/>
      <c r="H225" s="3"/>
      <c r="I225" s="3"/>
      <c r="J225" s="2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3"/>
      <c r="B226" s="3"/>
      <c r="C226" s="3"/>
      <c r="D226" s="3"/>
      <c r="E226" s="2"/>
      <c r="F226" s="2"/>
      <c r="G226" s="3"/>
      <c r="H226" s="3"/>
      <c r="I226" s="3"/>
      <c r="J226" s="2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3"/>
      <c r="B227" s="3"/>
      <c r="C227" s="3"/>
      <c r="D227" s="3"/>
      <c r="E227" s="2"/>
      <c r="F227" s="2"/>
      <c r="G227" s="3"/>
      <c r="H227" s="3"/>
      <c r="I227" s="3"/>
      <c r="J227" s="2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3"/>
      <c r="B228" s="3"/>
      <c r="C228" s="3"/>
      <c r="D228" s="3"/>
      <c r="E228" s="2"/>
      <c r="F228" s="2"/>
      <c r="G228" s="3"/>
      <c r="H228" s="3"/>
      <c r="I228" s="3"/>
      <c r="J228" s="2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3"/>
      <c r="B229" s="3"/>
      <c r="C229" s="3"/>
      <c r="D229" s="3"/>
      <c r="E229" s="2"/>
      <c r="F229" s="2"/>
      <c r="G229" s="3"/>
      <c r="H229" s="3"/>
      <c r="I229" s="3"/>
      <c r="J229" s="2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3"/>
      <c r="B230" s="3"/>
      <c r="C230" s="3"/>
      <c r="D230" s="3"/>
      <c r="E230" s="2"/>
      <c r="F230" s="2"/>
      <c r="G230" s="3"/>
      <c r="H230" s="3"/>
      <c r="I230" s="3"/>
      <c r="J230" s="2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3"/>
      <c r="B231" s="3"/>
      <c r="C231" s="3"/>
      <c r="D231" s="3"/>
      <c r="E231" s="2"/>
      <c r="F231" s="2"/>
      <c r="G231" s="3"/>
      <c r="H231" s="3"/>
      <c r="I231" s="3"/>
      <c r="J231" s="2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3"/>
      <c r="B232" s="3"/>
      <c r="C232" s="3"/>
      <c r="D232" s="3"/>
      <c r="E232" s="2"/>
      <c r="F232" s="2"/>
      <c r="G232" s="3"/>
      <c r="H232" s="3"/>
      <c r="I232" s="3"/>
      <c r="J232" s="2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3"/>
      <c r="B233" s="3"/>
      <c r="C233" s="3"/>
      <c r="D233" s="3"/>
      <c r="E233" s="2"/>
      <c r="F233" s="2"/>
      <c r="G233" s="3"/>
      <c r="H233" s="3"/>
      <c r="I233" s="3"/>
      <c r="J233" s="2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3"/>
      <c r="B234" s="3"/>
      <c r="C234" s="3"/>
      <c r="D234" s="3"/>
      <c r="E234" s="2"/>
      <c r="F234" s="2"/>
      <c r="G234" s="3"/>
      <c r="H234" s="3"/>
      <c r="I234" s="3"/>
      <c r="J234" s="2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3"/>
      <c r="B235" s="3"/>
      <c r="C235" s="3"/>
      <c r="D235" s="3"/>
      <c r="E235" s="2"/>
      <c r="F235" s="2"/>
      <c r="G235" s="3"/>
      <c r="H235" s="3"/>
      <c r="I235" s="3"/>
      <c r="J235" s="2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3"/>
      <c r="B236" s="3"/>
      <c r="C236" s="3"/>
      <c r="D236" s="3"/>
      <c r="E236" s="2"/>
      <c r="F236" s="2"/>
      <c r="G236" s="3"/>
      <c r="H236" s="3"/>
      <c r="I236" s="3"/>
      <c r="J236" s="2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3"/>
      <c r="B237" s="3"/>
      <c r="C237" s="3"/>
      <c r="D237" s="3"/>
      <c r="E237" s="2"/>
      <c r="F237" s="2"/>
      <c r="G237" s="3"/>
      <c r="H237" s="3"/>
      <c r="I237" s="3"/>
      <c r="J237" s="2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3"/>
      <c r="B238" s="3"/>
      <c r="C238" s="3"/>
      <c r="D238" s="3"/>
      <c r="E238" s="2"/>
      <c r="F238" s="2"/>
      <c r="G238" s="3"/>
      <c r="H238" s="3"/>
      <c r="I238" s="3"/>
      <c r="J238" s="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3"/>
      <c r="B239" s="3"/>
      <c r="C239" s="3"/>
      <c r="D239" s="3"/>
      <c r="E239" s="2"/>
      <c r="F239" s="2"/>
      <c r="G239" s="3"/>
      <c r="H239" s="3"/>
      <c r="I239" s="3"/>
      <c r="J239" s="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3"/>
      <c r="B240" s="3"/>
      <c r="C240" s="3"/>
      <c r="D240" s="3"/>
      <c r="E240" s="2"/>
      <c r="F240" s="2"/>
      <c r="G240" s="3"/>
      <c r="H240" s="3"/>
      <c r="I240" s="3"/>
      <c r="J240" s="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3"/>
      <c r="B241" s="3"/>
      <c r="C241" s="3"/>
      <c r="D241" s="3"/>
      <c r="E241" s="2"/>
      <c r="F241" s="2"/>
      <c r="G241" s="3"/>
      <c r="H241" s="3"/>
      <c r="I241" s="3"/>
      <c r="J241" s="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3"/>
      <c r="B242" s="3"/>
      <c r="C242" s="3"/>
      <c r="D242" s="3"/>
      <c r="E242" s="2"/>
      <c r="F242" s="2"/>
      <c r="G242" s="3"/>
      <c r="H242" s="3"/>
      <c r="I242" s="3"/>
      <c r="J242" s="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3"/>
      <c r="B243" s="3"/>
      <c r="C243" s="3"/>
      <c r="D243" s="3"/>
      <c r="E243" s="2"/>
      <c r="F243" s="2"/>
      <c r="G243" s="3"/>
      <c r="H243" s="3"/>
      <c r="I243" s="3"/>
      <c r="J243" s="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3"/>
      <c r="B244" s="3"/>
      <c r="C244" s="3"/>
      <c r="D244" s="3"/>
      <c r="E244" s="2"/>
      <c r="F244" s="2"/>
      <c r="G244" s="3"/>
      <c r="H244" s="3"/>
      <c r="I244" s="3"/>
      <c r="J244" s="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3"/>
      <c r="B245" s="3"/>
      <c r="C245" s="3"/>
      <c r="D245" s="3"/>
      <c r="E245" s="2"/>
      <c r="F245" s="2"/>
      <c r="G245" s="3"/>
      <c r="H245" s="3"/>
      <c r="I245" s="3"/>
      <c r="J245" s="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3"/>
      <c r="B246" s="3"/>
      <c r="C246" s="3"/>
      <c r="D246" s="3"/>
      <c r="E246" s="2"/>
      <c r="F246" s="2"/>
      <c r="G246" s="3"/>
      <c r="H246" s="3"/>
      <c r="I246" s="3"/>
      <c r="J246" s="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3"/>
      <c r="B247" s="3"/>
      <c r="C247" s="3"/>
      <c r="D247" s="3"/>
      <c r="E247" s="2"/>
      <c r="F247" s="2"/>
      <c r="G247" s="3"/>
      <c r="H247" s="3"/>
      <c r="I247" s="3"/>
      <c r="J247" s="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3"/>
      <c r="B248" s="3"/>
      <c r="C248" s="3"/>
      <c r="D248" s="3"/>
      <c r="E248" s="2"/>
      <c r="F248" s="2"/>
      <c r="G248" s="3"/>
      <c r="H248" s="3"/>
      <c r="I248" s="3"/>
      <c r="J248" s="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3"/>
      <c r="B249" s="3"/>
      <c r="C249" s="3"/>
      <c r="D249" s="3"/>
      <c r="E249" s="2"/>
      <c r="F249" s="2"/>
      <c r="G249" s="3"/>
      <c r="H249" s="3"/>
      <c r="I249" s="3"/>
      <c r="J249" s="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3"/>
      <c r="B250" s="3"/>
      <c r="C250" s="3"/>
      <c r="D250" s="3"/>
      <c r="E250" s="2"/>
      <c r="F250" s="2"/>
      <c r="G250" s="3"/>
      <c r="H250" s="3"/>
      <c r="I250" s="3"/>
      <c r="J250" s="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3"/>
      <c r="B251" s="3"/>
      <c r="C251" s="3"/>
      <c r="D251" s="3"/>
      <c r="E251" s="2"/>
      <c r="F251" s="2"/>
      <c r="G251" s="3"/>
      <c r="H251" s="3"/>
      <c r="I251" s="3"/>
      <c r="J251" s="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3"/>
      <c r="B252" s="3"/>
      <c r="C252" s="3"/>
      <c r="D252" s="3"/>
      <c r="E252" s="2"/>
      <c r="F252" s="2"/>
      <c r="G252" s="3"/>
      <c r="H252" s="3"/>
      <c r="I252" s="3"/>
      <c r="J252" s="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3"/>
      <c r="B253" s="3"/>
      <c r="C253" s="3"/>
      <c r="D253" s="3"/>
      <c r="E253" s="2"/>
      <c r="F253" s="2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3"/>
      <c r="B254" s="3"/>
      <c r="C254" s="3"/>
      <c r="D254" s="3"/>
      <c r="E254" s="2"/>
      <c r="F254" s="2"/>
      <c r="G254" s="3"/>
      <c r="H254" s="3"/>
      <c r="I254" s="3"/>
      <c r="J254" s="2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3"/>
      <c r="B255" s="3"/>
      <c r="C255" s="3"/>
      <c r="D255" s="3"/>
      <c r="E255" s="2"/>
      <c r="F255" s="2"/>
      <c r="G255" s="3"/>
      <c r="H255" s="3"/>
      <c r="I255" s="3"/>
      <c r="J255" s="2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3"/>
      <c r="B256" s="3"/>
      <c r="C256" s="3"/>
      <c r="D256" s="3"/>
      <c r="E256" s="2"/>
      <c r="F256" s="2"/>
      <c r="G256" s="3"/>
      <c r="H256" s="3"/>
      <c r="I256" s="3"/>
      <c r="J256" s="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3"/>
      <c r="B257" s="3"/>
      <c r="C257" s="3"/>
      <c r="D257" s="3"/>
      <c r="E257" s="2"/>
      <c r="F257" s="2"/>
      <c r="G257" s="3"/>
      <c r="H257" s="3"/>
      <c r="I257" s="3"/>
      <c r="J257" s="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3"/>
      <c r="B258" s="3"/>
      <c r="C258" s="3"/>
      <c r="D258" s="3"/>
      <c r="E258" s="2"/>
      <c r="F258" s="2"/>
      <c r="G258" s="3"/>
      <c r="H258" s="3"/>
      <c r="I258" s="3"/>
      <c r="J258" s="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3"/>
      <c r="B259" s="3"/>
      <c r="C259" s="3"/>
      <c r="D259" s="3"/>
      <c r="E259" s="2"/>
      <c r="F259" s="2"/>
      <c r="G259" s="3"/>
      <c r="H259" s="3"/>
      <c r="I259" s="3"/>
      <c r="J259" s="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3"/>
      <c r="B260" s="3"/>
      <c r="C260" s="3"/>
      <c r="D260" s="3"/>
      <c r="E260" s="2"/>
      <c r="F260" s="2"/>
      <c r="G260" s="3"/>
      <c r="H260" s="3"/>
      <c r="I260" s="3"/>
      <c r="J260" s="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3"/>
      <c r="B261" s="3"/>
      <c r="C261" s="3"/>
      <c r="D261" s="3"/>
      <c r="E261" s="2"/>
      <c r="F261" s="2"/>
      <c r="G261" s="3"/>
      <c r="H261" s="3"/>
      <c r="I261" s="3"/>
      <c r="J261" s="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3"/>
      <c r="B262" s="3"/>
      <c r="C262" s="3"/>
      <c r="D262" s="3"/>
      <c r="E262" s="2"/>
      <c r="F262" s="2"/>
      <c r="G262" s="3"/>
      <c r="H262" s="3"/>
      <c r="I262" s="3"/>
      <c r="J262" s="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3"/>
      <c r="B263" s="3"/>
      <c r="C263" s="3"/>
      <c r="D263" s="3"/>
      <c r="E263" s="2"/>
      <c r="F263" s="2"/>
      <c r="G263" s="3"/>
      <c r="H263" s="3"/>
      <c r="I263" s="3"/>
      <c r="J263" s="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3"/>
      <c r="B264" s="3"/>
      <c r="C264" s="3"/>
      <c r="D264" s="3"/>
      <c r="E264" s="2"/>
      <c r="F264" s="2"/>
      <c r="G264" s="3"/>
      <c r="H264" s="3"/>
      <c r="I264" s="3"/>
      <c r="J264" s="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3"/>
      <c r="B265" s="3"/>
      <c r="C265" s="3"/>
      <c r="D265" s="3"/>
      <c r="E265" s="2"/>
      <c r="F265" s="2"/>
      <c r="G265" s="3"/>
      <c r="H265" s="3"/>
      <c r="I265" s="3"/>
      <c r="J265" s="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3"/>
      <c r="B266" s="3"/>
      <c r="C266" s="3"/>
      <c r="D266" s="3"/>
      <c r="E266" s="2"/>
      <c r="F266" s="2"/>
      <c r="G266" s="3"/>
      <c r="H266" s="3"/>
      <c r="I266" s="3"/>
      <c r="J266" s="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3"/>
      <c r="B267" s="3"/>
      <c r="C267" s="3"/>
      <c r="D267" s="3"/>
      <c r="E267" s="2"/>
      <c r="F267" s="2"/>
      <c r="G267" s="3"/>
      <c r="H267" s="3"/>
      <c r="I267" s="3"/>
      <c r="J267" s="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3"/>
      <c r="B268" s="3"/>
      <c r="C268" s="3"/>
      <c r="D268" s="3"/>
      <c r="E268" s="2"/>
      <c r="F268" s="2"/>
      <c r="G268" s="3"/>
      <c r="H268" s="3"/>
      <c r="I268" s="3"/>
      <c r="J268" s="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3"/>
      <c r="B269" s="3"/>
      <c r="C269" s="3"/>
      <c r="D269" s="3"/>
      <c r="E269" s="2"/>
      <c r="F269" s="2"/>
      <c r="G269" s="3"/>
      <c r="H269" s="3"/>
      <c r="I269" s="3"/>
      <c r="J269" s="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3"/>
      <c r="B270" s="3"/>
      <c r="C270" s="3"/>
      <c r="D270" s="3"/>
      <c r="E270" s="2"/>
      <c r="F270" s="2"/>
      <c r="G270" s="3"/>
      <c r="H270" s="3"/>
      <c r="I270" s="3"/>
      <c r="J270" s="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3"/>
      <c r="B271" s="3"/>
      <c r="C271" s="3"/>
      <c r="D271" s="3"/>
      <c r="E271" s="2"/>
      <c r="F271" s="2"/>
      <c r="G271" s="3"/>
      <c r="H271" s="3"/>
      <c r="I271" s="3"/>
      <c r="J271" s="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3"/>
      <c r="B272" s="3"/>
      <c r="C272" s="3"/>
      <c r="D272" s="3"/>
      <c r="E272" s="2"/>
      <c r="F272" s="2"/>
      <c r="G272" s="3"/>
      <c r="H272" s="3"/>
      <c r="I272" s="3"/>
      <c r="J272" s="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3"/>
      <c r="B273" s="3"/>
      <c r="C273" s="3"/>
      <c r="D273" s="3"/>
      <c r="E273" s="2"/>
      <c r="F273" s="2"/>
      <c r="G273" s="3"/>
      <c r="H273" s="3"/>
      <c r="I273" s="3"/>
      <c r="J273" s="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3"/>
      <c r="B274" s="3"/>
      <c r="C274" s="3"/>
      <c r="D274" s="3"/>
      <c r="E274" s="2"/>
      <c r="F274" s="2"/>
      <c r="G274" s="3"/>
      <c r="H274" s="3"/>
      <c r="I274" s="3"/>
      <c r="J274" s="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3"/>
      <c r="B275" s="3"/>
      <c r="C275" s="3"/>
      <c r="D275" s="3"/>
      <c r="E275" s="2"/>
      <c r="F275" s="2"/>
      <c r="G275" s="3"/>
      <c r="H275" s="3"/>
      <c r="I275" s="3"/>
      <c r="J275" s="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3"/>
      <c r="B276" s="3"/>
      <c r="C276" s="3"/>
      <c r="D276" s="3"/>
      <c r="E276" s="2"/>
      <c r="F276" s="2"/>
      <c r="G276" s="3"/>
      <c r="H276" s="3"/>
      <c r="I276" s="3"/>
      <c r="J276" s="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3"/>
      <c r="B277" s="3"/>
      <c r="C277" s="3"/>
      <c r="D277" s="3"/>
      <c r="E277" s="2"/>
      <c r="F277" s="2"/>
      <c r="G277" s="3"/>
      <c r="H277" s="3"/>
      <c r="I277" s="3"/>
      <c r="J277" s="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3"/>
      <c r="B278" s="3"/>
      <c r="C278" s="3"/>
      <c r="D278" s="3"/>
      <c r="E278" s="2"/>
      <c r="F278" s="2"/>
      <c r="G278" s="3"/>
      <c r="H278" s="3"/>
      <c r="I278" s="3"/>
      <c r="J278" s="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3"/>
      <c r="B279" s="3"/>
      <c r="C279" s="3"/>
      <c r="D279" s="3"/>
      <c r="E279" s="2"/>
      <c r="F279" s="2"/>
      <c r="G279" s="3"/>
      <c r="H279" s="3"/>
      <c r="I279" s="3"/>
      <c r="J279" s="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3"/>
      <c r="B280" s="3"/>
      <c r="C280" s="3"/>
      <c r="D280" s="3"/>
      <c r="E280" s="2"/>
      <c r="F280" s="2"/>
      <c r="G280" s="3"/>
      <c r="H280" s="3"/>
      <c r="I280" s="3"/>
      <c r="J280" s="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3"/>
      <c r="B281" s="3"/>
      <c r="C281" s="3"/>
      <c r="D281" s="3"/>
      <c r="E281" s="2"/>
      <c r="F281" s="2"/>
      <c r="G281" s="3"/>
      <c r="H281" s="3"/>
      <c r="I281" s="3"/>
      <c r="J281" s="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3"/>
      <c r="B282" s="3"/>
      <c r="C282" s="3"/>
      <c r="D282" s="3"/>
      <c r="E282" s="2"/>
      <c r="F282" s="2"/>
      <c r="G282" s="3"/>
      <c r="H282" s="3"/>
      <c r="I282" s="3"/>
      <c r="J282" s="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3"/>
      <c r="B283" s="3"/>
      <c r="C283" s="3"/>
      <c r="D283" s="3"/>
      <c r="E283" s="2"/>
      <c r="F283" s="2"/>
      <c r="G283" s="3"/>
      <c r="H283" s="3"/>
      <c r="I283" s="3"/>
      <c r="J283" s="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3"/>
      <c r="B284" s="3"/>
      <c r="C284" s="3"/>
      <c r="D284" s="3"/>
      <c r="E284" s="2"/>
      <c r="F284" s="2"/>
      <c r="G284" s="3"/>
      <c r="H284" s="3"/>
      <c r="I284" s="3"/>
      <c r="J284" s="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3"/>
      <c r="B285" s="3"/>
      <c r="C285" s="3"/>
      <c r="D285" s="3"/>
      <c r="E285" s="2"/>
      <c r="F285" s="2"/>
      <c r="G285" s="3"/>
      <c r="H285" s="3"/>
      <c r="I285" s="3"/>
      <c r="J285" s="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3"/>
      <c r="B286" s="3"/>
      <c r="C286" s="3"/>
      <c r="D286" s="3"/>
      <c r="E286" s="2"/>
      <c r="F286" s="2"/>
      <c r="G286" s="3"/>
      <c r="H286" s="3"/>
      <c r="I286" s="3"/>
      <c r="J286" s="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3"/>
      <c r="B287" s="3"/>
      <c r="C287" s="3"/>
      <c r="D287" s="3"/>
      <c r="E287" s="2"/>
      <c r="F287" s="2"/>
      <c r="G287" s="3"/>
      <c r="H287" s="3"/>
      <c r="I287" s="3"/>
      <c r="J287" s="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3"/>
      <c r="B288" s="3"/>
      <c r="C288" s="3"/>
      <c r="D288" s="3"/>
      <c r="E288" s="2"/>
      <c r="F288" s="2"/>
      <c r="G288" s="3"/>
      <c r="H288" s="3"/>
      <c r="I288" s="3"/>
      <c r="J288" s="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3"/>
      <c r="B289" s="3"/>
      <c r="C289" s="3"/>
      <c r="D289" s="3"/>
      <c r="E289" s="2"/>
      <c r="F289" s="2"/>
      <c r="G289" s="3"/>
      <c r="H289" s="3"/>
      <c r="I289" s="3"/>
      <c r="J289" s="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3"/>
      <c r="B290" s="3"/>
      <c r="C290" s="3"/>
      <c r="D290" s="3"/>
      <c r="E290" s="2"/>
      <c r="F290" s="2"/>
      <c r="G290" s="3"/>
      <c r="H290" s="3"/>
      <c r="I290" s="3"/>
      <c r="J290" s="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3"/>
      <c r="B291" s="3"/>
      <c r="C291" s="3"/>
      <c r="D291" s="3"/>
      <c r="E291" s="2"/>
      <c r="F291" s="2"/>
      <c r="G291" s="3"/>
      <c r="H291" s="3"/>
      <c r="I291" s="3"/>
      <c r="J291" s="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3"/>
      <c r="B292" s="3"/>
      <c r="C292" s="3"/>
      <c r="D292" s="3"/>
      <c r="E292" s="2"/>
      <c r="F292" s="2"/>
      <c r="G292" s="3"/>
      <c r="H292" s="3"/>
      <c r="I292" s="3"/>
      <c r="J292" s="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3"/>
      <c r="B293" s="3"/>
      <c r="C293" s="3"/>
      <c r="D293" s="3"/>
      <c r="E293" s="2"/>
      <c r="F293" s="2"/>
      <c r="G293" s="3"/>
      <c r="H293" s="3"/>
      <c r="I293" s="3"/>
      <c r="J293" s="2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3"/>
      <c r="B294" s="3"/>
      <c r="C294" s="3"/>
      <c r="D294" s="3"/>
      <c r="E294" s="2"/>
      <c r="F294" s="2"/>
      <c r="G294" s="3"/>
      <c r="H294" s="3"/>
      <c r="I294" s="3"/>
      <c r="J294" s="2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3"/>
      <c r="B295" s="3"/>
      <c r="C295" s="3"/>
      <c r="D295" s="3"/>
      <c r="E295" s="2"/>
      <c r="F295" s="2"/>
      <c r="G295" s="3"/>
      <c r="H295" s="3"/>
      <c r="I295" s="3"/>
      <c r="J295" s="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3"/>
      <c r="B296" s="3"/>
      <c r="C296" s="3"/>
      <c r="D296" s="3"/>
      <c r="E296" s="2"/>
      <c r="F296" s="2"/>
      <c r="G296" s="3"/>
      <c r="H296" s="3"/>
      <c r="I296" s="3"/>
      <c r="J296" s="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3"/>
      <c r="B297" s="3"/>
      <c r="C297" s="3"/>
      <c r="D297" s="3"/>
      <c r="E297" s="2"/>
      <c r="F297" s="2"/>
      <c r="G297" s="3"/>
      <c r="H297" s="3"/>
      <c r="I297" s="3"/>
      <c r="J297" s="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3"/>
      <c r="B298" s="3"/>
      <c r="C298" s="3"/>
      <c r="D298" s="3"/>
      <c r="E298" s="2"/>
      <c r="F298" s="2"/>
      <c r="G298" s="3"/>
      <c r="H298" s="3"/>
      <c r="I298" s="3"/>
      <c r="J298" s="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3"/>
      <c r="B299" s="3"/>
      <c r="C299" s="3"/>
      <c r="D299" s="3"/>
      <c r="E299" s="2"/>
      <c r="F299" s="2"/>
      <c r="G299" s="3"/>
      <c r="H299" s="3"/>
      <c r="I299" s="3"/>
      <c r="J299" s="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3"/>
      <c r="B300" s="3"/>
      <c r="C300" s="3"/>
      <c r="D300" s="3"/>
      <c r="E300" s="2"/>
      <c r="F300" s="2"/>
      <c r="G300" s="3"/>
      <c r="H300" s="3"/>
      <c r="I300" s="3"/>
      <c r="J300" s="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3"/>
      <c r="B301" s="3"/>
      <c r="C301" s="3"/>
      <c r="D301" s="3"/>
      <c r="E301" s="2"/>
      <c r="F301" s="2"/>
      <c r="G301" s="3"/>
      <c r="H301" s="3"/>
      <c r="I301" s="3"/>
      <c r="J301" s="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3"/>
      <c r="B302" s="3"/>
      <c r="C302" s="3"/>
      <c r="D302" s="3"/>
      <c r="E302" s="2"/>
      <c r="F302" s="2"/>
      <c r="G302" s="3"/>
      <c r="H302" s="3"/>
      <c r="I302" s="3"/>
      <c r="J302" s="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3"/>
      <c r="B303" s="3"/>
      <c r="C303" s="3"/>
      <c r="D303" s="3"/>
      <c r="E303" s="2"/>
      <c r="F303" s="2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3"/>
      <c r="B304" s="3"/>
      <c r="C304" s="3"/>
      <c r="D304" s="3"/>
      <c r="E304" s="2"/>
      <c r="F304" s="2"/>
      <c r="G304" s="3"/>
      <c r="H304" s="3"/>
      <c r="I304" s="3"/>
      <c r="J304" s="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3"/>
      <c r="B305" s="3"/>
      <c r="C305" s="3"/>
      <c r="D305" s="3"/>
      <c r="E305" s="2"/>
      <c r="F305" s="2"/>
      <c r="G305" s="3"/>
      <c r="H305" s="3"/>
      <c r="I305" s="3"/>
      <c r="J305" s="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3"/>
      <c r="B306" s="3"/>
      <c r="C306" s="3"/>
      <c r="D306" s="3"/>
      <c r="E306" s="2"/>
      <c r="F306" s="2"/>
      <c r="G306" s="3"/>
      <c r="H306" s="3"/>
      <c r="I306" s="3"/>
      <c r="J306" s="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3"/>
      <c r="B307" s="3"/>
      <c r="C307" s="3"/>
      <c r="D307" s="3"/>
      <c r="E307" s="2"/>
      <c r="F307" s="2"/>
      <c r="G307" s="3"/>
      <c r="H307" s="3"/>
      <c r="I307" s="3"/>
      <c r="J307" s="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3"/>
      <c r="B308" s="3"/>
      <c r="C308" s="3"/>
      <c r="D308" s="3"/>
      <c r="E308" s="2"/>
      <c r="F308" s="2"/>
      <c r="G308" s="3"/>
      <c r="H308" s="3"/>
      <c r="I308" s="3"/>
      <c r="J308" s="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3"/>
      <c r="B309" s="3"/>
      <c r="C309" s="3"/>
      <c r="D309" s="3"/>
      <c r="E309" s="2"/>
      <c r="F309" s="2"/>
      <c r="G309" s="3"/>
      <c r="H309" s="3"/>
      <c r="I309" s="3"/>
      <c r="J309" s="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3"/>
      <c r="B310" s="3"/>
      <c r="C310" s="3"/>
      <c r="D310" s="3"/>
      <c r="E310" s="2"/>
      <c r="F310" s="2"/>
      <c r="G310" s="3"/>
      <c r="H310" s="3"/>
      <c r="I310" s="3"/>
      <c r="J310" s="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3"/>
      <c r="B311" s="3"/>
      <c r="C311" s="3"/>
      <c r="D311" s="3"/>
      <c r="E311" s="2"/>
      <c r="F311" s="2"/>
      <c r="G311" s="3"/>
      <c r="H311" s="3"/>
      <c r="I311" s="3"/>
      <c r="J311" s="2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3"/>
      <c r="B312" s="3"/>
      <c r="C312" s="3"/>
      <c r="D312" s="3"/>
      <c r="E312" s="2"/>
      <c r="F312" s="2"/>
      <c r="G312" s="3"/>
      <c r="H312" s="3"/>
      <c r="I312" s="3"/>
      <c r="J312" s="2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3"/>
      <c r="B313" s="3"/>
      <c r="C313" s="3"/>
      <c r="D313" s="3"/>
      <c r="E313" s="2"/>
      <c r="F313" s="2"/>
      <c r="G313" s="3"/>
      <c r="H313" s="3"/>
      <c r="I313" s="3"/>
      <c r="J313" s="2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3"/>
      <c r="B314" s="3"/>
      <c r="C314" s="3"/>
      <c r="D314" s="3"/>
      <c r="E314" s="2"/>
      <c r="F314" s="2"/>
      <c r="G314" s="3"/>
      <c r="H314" s="3"/>
      <c r="I314" s="3"/>
      <c r="J314" s="2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3"/>
      <c r="B315" s="3"/>
      <c r="C315" s="3"/>
      <c r="D315" s="3"/>
      <c r="E315" s="2"/>
      <c r="F315" s="2"/>
      <c r="G315" s="3"/>
      <c r="H315" s="3"/>
      <c r="I315" s="3"/>
      <c r="J315" s="2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3"/>
      <c r="B316" s="3"/>
      <c r="C316" s="3"/>
      <c r="D316" s="3"/>
      <c r="E316" s="2"/>
      <c r="F316" s="2"/>
      <c r="G316" s="3"/>
      <c r="H316" s="3"/>
      <c r="I316" s="3"/>
      <c r="J316" s="2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3"/>
      <c r="B317" s="3"/>
      <c r="C317" s="3"/>
      <c r="D317" s="3"/>
      <c r="E317" s="2"/>
      <c r="F317" s="2"/>
      <c r="G317" s="3"/>
      <c r="H317" s="3"/>
      <c r="I317" s="3"/>
      <c r="J317" s="2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3"/>
      <c r="B318" s="3"/>
      <c r="C318" s="3"/>
      <c r="D318" s="3"/>
      <c r="E318" s="2"/>
      <c r="F318" s="2"/>
      <c r="G318" s="3"/>
      <c r="H318" s="3"/>
      <c r="I318" s="3"/>
      <c r="J318" s="2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3"/>
      <c r="B319" s="3"/>
      <c r="C319" s="3"/>
      <c r="D319" s="3"/>
      <c r="E319" s="2"/>
      <c r="F319" s="2"/>
      <c r="G319" s="3"/>
      <c r="H319" s="3"/>
      <c r="I319" s="3"/>
      <c r="J319" s="2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3"/>
      <c r="B320" s="3"/>
      <c r="C320" s="3"/>
      <c r="D320" s="3"/>
      <c r="E320" s="2"/>
      <c r="F320" s="2"/>
      <c r="G320" s="3"/>
      <c r="H320" s="3"/>
      <c r="I320" s="3"/>
      <c r="J320" s="2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3"/>
      <c r="B321" s="3"/>
      <c r="C321" s="3"/>
      <c r="D321" s="3"/>
      <c r="E321" s="2"/>
      <c r="F321" s="2"/>
      <c r="G321" s="3"/>
      <c r="H321" s="3"/>
      <c r="I321" s="3"/>
      <c r="J321" s="2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3"/>
      <c r="B322" s="3"/>
      <c r="C322" s="3"/>
      <c r="D322" s="3"/>
      <c r="E322" s="2"/>
      <c r="F322" s="2"/>
      <c r="G322" s="3"/>
      <c r="H322" s="3"/>
      <c r="I322" s="3"/>
      <c r="J322" s="2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3"/>
      <c r="B323" s="3"/>
      <c r="C323" s="3"/>
      <c r="D323" s="3"/>
      <c r="E323" s="2"/>
      <c r="F323" s="2"/>
      <c r="G323" s="3"/>
      <c r="H323" s="3"/>
      <c r="I323" s="3"/>
      <c r="J323" s="2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3"/>
      <c r="B324" s="3"/>
      <c r="C324" s="3"/>
      <c r="D324" s="3"/>
      <c r="E324" s="2"/>
      <c r="F324" s="2"/>
      <c r="G324" s="3"/>
      <c r="H324" s="3"/>
      <c r="I324" s="3"/>
      <c r="J324" s="2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3"/>
      <c r="B325" s="3"/>
      <c r="C325" s="3"/>
      <c r="D325" s="3"/>
      <c r="E325" s="2"/>
      <c r="F325" s="2"/>
      <c r="G325" s="3"/>
      <c r="H325" s="3"/>
      <c r="I325" s="3"/>
      <c r="J325" s="2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3"/>
      <c r="B326" s="3"/>
      <c r="C326" s="3"/>
      <c r="D326" s="3"/>
      <c r="E326" s="2"/>
      <c r="F326" s="2"/>
      <c r="G326" s="3"/>
      <c r="H326" s="3"/>
      <c r="I326" s="3"/>
      <c r="J326" s="2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3"/>
      <c r="B327" s="3"/>
      <c r="C327" s="3"/>
      <c r="D327" s="3"/>
      <c r="E327" s="2"/>
      <c r="F327" s="2"/>
      <c r="G327" s="3"/>
      <c r="H327" s="3"/>
      <c r="I327" s="3"/>
      <c r="J327" s="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3"/>
      <c r="B328" s="3"/>
      <c r="C328" s="3"/>
      <c r="D328" s="3"/>
      <c r="E328" s="2"/>
      <c r="F328" s="2"/>
      <c r="G328" s="3"/>
      <c r="H328" s="3"/>
      <c r="I328" s="3"/>
      <c r="J328" s="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3"/>
      <c r="B329" s="3"/>
      <c r="C329" s="3"/>
      <c r="D329" s="3"/>
      <c r="E329" s="2"/>
      <c r="F329" s="2"/>
      <c r="G329" s="3"/>
      <c r="H329" s="3"/>
      <c r="I329" s="3"/>
      <c r="J329" s="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3"/>
      <c r="B330" s="3"/>
      <c r="C330" s="3"/>
      <c r="D330" s="3"/>
      <c r="E330" s="2"/>
      <c r="F330" s="2"/>
      <c r="G330" s="3"/>
      <c r="H330" s="3"/>
      <c r="I330" s="3"/>
      <c r="J330" s="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3"/>
      <c r="B331" s="3"/>
      <c r="C331" s="3"/>
      <c r="D331" s="3"/>
      <c r="E331" s="2"/>
      <c r="F331" s="2"/>
      <c r="G331" s="3"/>
      <c r="H331" s="3"/>
      <c r="I331" s="3"/>
      <c r="J331" s="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3"/>
      <c r="B332" s="3"/>
      <c r="C332" s="3"/>
      <c r="D332" s="3"/>
      <c r="E332" s="2"/>
      <c r="F332" s="2"/>
      <c r="G332" s="3"/>
      <c r="H332" s="3"/>
      <c r="I332" s="3"/>
      <c r="J332" s="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3"/>
      <c r="B333" s="3"/>
      <c r="C333" s="3"/>
      <c r="D333" s="3"/>
      <c r="E333" s="2"/>
      <c r="F333" s="2"/>
      <c r="G333" s="3"/>
      <c r="H333" s="3"/>
      <c r="I333" s="3"/>
      <c r="J333" s="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3"/>
      <c r="B334" s="3"/>
      <c r="C334" s="3"/>
      <c r="D334" s="3"/>
      <c r="E334" s="2"/>
      <c r="F334" s="2"/>
      <c r="G334" s="3"/>
      <c r="H334" s="3"/>
      <c r="I334" s="3"/>
      <c r="J334" s="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3"/>
      <c r="B335" s="3"/>
      <c r="C335" s="3"/>
      <c r="D335" s="3"/>
      <c r="E335" s="2"/>
      <c r="F335" s="2"/>
      <c r="G335" s="3"/>
      <c r="H335" s="3"/>
      <c r="I335" s="3"/>
      <c r="J335" s="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3"/>
      <c r="B336" s="3"/>
      <c r="C336" s="3"/>
      <c r="D336" s="3"/>
      <c r="E336" s="2"/>
      <c r="F336" s="2"/>
      <c r="G336" s="3"/>
      <c r="H336" s="3"/>
      <c r="I336" s="3"/>
      <c r="J336" s="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3"/>
      <c r="B337" s="3"/>
      <c r="C337" s="3"/>
      <c r="D337" s="3"/>
      <c r="E337" s="2"/>
      <c r="F337" s="2"/>
      <c r="G337" s="3"/>
      <c r="H337" s="3"/>
      <c r="I337" s="3"/>
      <c r="J337" s="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3"/>
      <c r="B338" s="3"/>
      <c r="C338" s="3"/>
      <c r="D338" s="3"/>
      <c r="E338" s="2"/>
      <c r="F338" s="2"/>
      <c r="G338" s="3"/>
      <c r="H338" s="3"/>
      <c r="I338" s="3"/>
      <c r="J338" s="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3"/>
      <c r="B339" s="3"/>
      <c r="C339" s="3"/>
      <c r="D339" s="3"/>
      <c r="E339" s="2"/>
      <c r="F339" s="2"/>
      <c r="G339" s="3"/>
      <c r="H339" s="3"/>
      <c r="I339" s="3"/>
      <c r="J339" s="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3"/>
      <c r="B340" s="3"/>
      <c r="C340" s="3"/>
      <c r="D340" s="3"/>
      <c r="E340" s="2"/>
      <c r="F340" s="2"/>
      <c r="G340" s="3"/>
      <c r="H340" s="3"/>
      <c r="I340" s="3"/>
      <c r="J340" s="2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3"/>
      <c r="B341" s="3"/>
      <c r="C341" s="3"/>
      <c r="D341" s="3"/>
      <c r="E341" s="2"/>
      <c r="F341" s="2"/>
      <c r="G341" s="3"/>
      <c r="H341" s="3"/>
      <c r="I341" s="3"/>
      <c r="J341" s="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3"/>
      <c r="B342" s="3"/>
      <c r="C342" s="3"/>
      <c r="D342" s="3"/>
      <c r="E342" s="2"/>
      <c r="F342" s="2"/>
      <c r="G342" s="3"/>
      <c r="H342" s="3"/>
      <c r="I342" s="3"/>
      <c r="J342" s="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3"/>
      <c r="B343" s="3"/>
      <c r="C343" s="3"/>
      <c r="D343" s="3"/>
      <c r="E343" s="2"/>
      <c r="F343" s="2"/>
      <c r="G343" s="3"/>
      <c r="H343" s="3"/>
      <c r="I343" s="3"/>
      <c r="J343" s="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3"/>
      <c r="B344" s="3"/>
      <c r="C344" s="3"/>
      <c r="D344" s="3"/>
      <c r="E344" s="2"/>
      <c r="F344" s="2"/>
      <c r="G344" s="3"/>
      <c r="H344" s="3"/>
      <c r="I344" s="3"/>
      <c r="J344" s="2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3"/>
      <c r="B345" s="3"/>
      <c r="C345" s="3"/>
      <c r="D345" s="3"/>
      <c r="E345" s="2"/>
      <c r="F345" s="2"/>
      <c r="G345" s="3"/>
      <c r="H345" s="3"/>
      <c r="I345" s="3"/>
      <c r="J345" s="2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3"/>
      <c r="B346" s="3"/>
      <c r="C346" s="3"/>
      <c r="D346" s="3"/>
      <c r="E346" s="2"/>
      <c r="F346" s="2"/>
      <c r="G346" s="3"/>
      <c r="H346" s="3"/>
      <c r="I346" s="3"/>
      <c r="J346" s="2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3"/>
      <c r="B347" s="3"/>
      <c r="C347" s="3"/>
      <c r="D347" s="3"/>
      <c r="E347" s="2"/>
      <c r="F347" s="2"/>
      <c r="G347" s="3"/>
      <c r="H347" s="3"/>
      <c r="I347" s="3"/>
      <c r="J347" s="2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3"/>
      <c r="B348" s="3"/>
      <c r="C348" s="3"/>
      <c r="D348" s="3"/>
      <c r="E348" s="2"/>
      <c r="F348" s="2"/>
      <c r="G348" s="3"/>
      <c r="H348" s="3"/>
      <c r="I348" s="3"/>
      <c r="J348" s="2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3"/>
      <c r="B349" s="3"/>
      <c r="C349" s="3"/>
      <c r="D349" s="3"/>
      <c r="E349" s="2"/>
      <c r="F349" s="2"/>
      <c r="G349" s="3"/>
      <c r="H349" s="3"/>
      <c r="I349" s="3"/>
      <c r="J349" s="2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3"/>
      <c r="B350" s="3"/>
      <c r="C350" s="3"/>
      <c r="D350" s="3"/>
      <c r="E350" s="2"/>
      <c r="F350" s="2"/>
      <c r="G350" s="3"/>
      <c r="H350" s="3"/>
      <c r="I350" s="3"/>
      <c r="J350" s="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3"/>
      <c r="B351" s="3"/>
      <c r="C351" s="3"/>
      <c r="D351" s="3"/>
      <c r="E351" s="2"/>
      <c r="F351" s="2"/>
      <c r="G351" s="3"/>
      <c r="H351" s="3"/>
      <c r="I351" s="3"/>
      <c r="J351" s="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3"/>
      <c r="B352" s="3"/>
      <c r="C352" s="3"/>
      <c r="D352" s="3"/>
      <c r="E352" s="2"/>
      <c r="F352" s="2"/>
      <c r="G352" s="3"/>
      <c r="H352" s="3"/>
      <c r="I352" s="3"/>
      <c r="J352" s="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3"/>
      <c r="B353" s="3"/>
      <c r="C353" s="3"/>
      <c r="D353" s="3"/>
      <c r="E353" s="2"/>
      <c r="F353" s="2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3"/>
      <c r="B354" s="3"/>
      <c r="C354" s="3"/>
      <c r="D354" s="3"/>
      <c r="E354" s="2"/>
      <c r="F354" s="2"/>
      <c r="G354" s="3"/>
      <c r="H354" s="3"/>
      <c r="I354" s="3"/>
      <c r="J354" s="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3"/>
      <c r="B355" s="3"/>
      <c r="C355" s="3"/>
      <c r="D355" s="3"/>
      <c r="E355" s="2"/>
      <c r="F355" s="2"/>
      <c r="G355" s="3"/>
      <c r="H355" s="3"/>
      <c r="I355" s="3"/>
      <c r="J355" s="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3"/>
      <c r="B356" s="3"/>
      <c r="C356" s="3"/>
      <c r="D356" s="3"/>
      <c r="E356" s="2"/>
      <c r="F356" s="2"/>
      <c r="G356" s="3"/>
      <c r="H356" s="3"/>
      <c r="I356" s="3"/>
      <c r="J356" s="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3"/>
      <c r="B357" s="3"/>
      <c r="C357" s="3"/>
      <c r="D357" s="3"/>
      <c r="E357" s="2"/>
      <c r="F357" s="2"/>
      <c r="G357" s="3"/>
      <c r="H357" s="3"/>
      <c r="I357" s="3"/>
      <c r="J357" s="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3"/>
      <c r="B358" s="3"/>
      <c r="C358" s="3"/>
      <c r="D358" s="3"/>
      <c r="E358" s="2"/>
      <c r="F358" s="2"/>
      <c r="G358" s="3"/>
      <c r="H358" s="3"/>
      <c r="I358" s="3"/>
      <c r="J358" s="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3"/>
      <c r="B359" s="3"/>
      <c r="C359" s="3"/>
      <c r="D359" s="3"/>
      <c r="E359" s="2"/>
      <c r="F359" s="2"/>
      <c r="G359" s="3"/>
      <c r="H359" s="3"/>
      <c r="I359" s="3"/>
      <c r="J359" s="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3"/>
      <c r="B360" s="3"/>
      <c r="C360" s="3"/>
      <c r="D360" s="3"/>
      <c r="E360" s="2"/>
      <c r="F360" s="2"/>
      <c r="G360" s="3"/>
      <c r="H360" s="3"/>
      <c r="I360" s="3"/>
      <c r="J360" s="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3"/>
      <c r="B361" s="3"/>
      <c r="C361" s="3"/>
      <c r="D361" s="3"/>
      <c r="E361" s="2"/>
      <c r="F361" s="2"/>
      <c r="G361" s="3"/>
      <c r="H361" s="3"/>
      <c r="I361" s="3"/>
      <c r="J361" s="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3"/>
      <c r="B362" s="3"/>
      <c r="C362" s="3"/>
      <c r="D362" s="3"/>
      <c r="E362" s="2"/>
      <c r="F362" s="2"/>
      <c r="G362" s="3"/>
      <c r="H362" s="3"/>
      <c r="I362" s="3"/>
      <c r="J362" s="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3"/>
      <c r="B363" s="3"/>
      <c r="C363" s="3"/>
      <c r="D363" s="3"/>
      <c r="E363" s="2"/>
      <c r="F363" s="2"/>
      <c r="G363" s="3"/>
      <c r="H363" s="3"/>
      <c r="I363" s="3"/>
      <c r="J363" s="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3"/>
      <c r="B364" s="3"/>
      <c r="C364" s="3"/>
      <c r="D364" s="3"/>
      <c r="E364" s="2"/>
      <c r="F364" s="2"/>
      <c r="G364" s="3"/>
      <c r="H364" s="3"/>
      <c r="I364" s="3"/>
      <c r="J364" s="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3"/>
      <c r="B365" s="3"/>
      <c r="C365" s="3"/>
      <c r="D365" s="3"/>
      <c r="E365" s="2"/>
      <c r="F365" s="2"/>
      <c r="G365" s="3"/>
      <c r="H365" s="3"/>
      <c r="I365" s="3"/>
      <c r="J365" s="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3"/>
      <c r="B366" s="3"/>
      <c r="C366" s="3"/>
      <c r="D366" s="3"/>
      <c r="E366" s="2"/>
      <c r="F366" s="2"/>
      <c r="G366" s="3"/>
      <c r="H366" s="3"/>
      <c r="I366" s="3"/>
      <c r="J366" s="2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3"/>
      <c r="B367" s="3"/>
      <c r="C367" s="3"/>
      <c r="D367" s="3"/>
      <c r="E367" s="2"/>
      <c r="F367" s="2"/>
      <c r="G367" s="3"/>
      <c r="H367" s="3"/>
      <c r="I367" s="3"/>
      <c r="J367" s="2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3"/>
      <c r="B368" s="3"/>
      <c r="C368" s="3"/>
      <c r="D368" s="3"/>
      <c r="E368" s="2"/>
      <c r="F368" s="2"/>
      <c r="G368" s="3"/>
      <c r="H368" s="3"/>
      <c r="I368" s="3"/>
      <c r="J368" s="2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3"/>
      <c r="B369" s="3"/>
      <c r="C369" s="3"/>
      <c r="D369" s="3"/>
      <c r="E369" s="2"/>
      <c r="F369" s="2"/>
      <c r="G369" s="3"/>
      <c r="H369" s="3"/>
      <c r="I369" s="3"/>
      <c r="J369" s="2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3"/>
      <c r="B370" s="3"/>
      <c r="C370" s="3"/>
      <c r="D370" s="3"/>
      <c r="E370" s="2"/>
      <c r="F370" s="2"/>
      <c r="G370" s="3"/>
      <c r="H370" s="3"/>
      <c r="I370" s="3"/>
      <c r="J370" s="2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3"/>
      <c r="B371" s="3"/>
      <c r="C371" s="3"/>
      <c r="D371" s="3"/>
      <c r="E371" s="2"/>
      <c r="F371" s="2"/>
      <c r="G371" s="3"/>
      <c r="H371" s="3"/>
      <c r="I371" s="3"/>
      <c r="J371" s="2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3"/>
      <c r="B372" s="3"/>
      <c r="C372" s="3"/>
      <c r="D372" s="3"/>
      <c r="E372" s="2"/>
      <c r="F372" s="2"/>
      <c r="G372" s="3"/>
      <c r="H372" s="3"/>
      <c r="I372" s="3"/>
      <c r="J372" s="2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3"/>
      <c r="B373" s="3"/>
      <c r="C373" s="3"/>
      <c r="D373" s="3"/>
      <c r="E373" s="2"/>
      <c r="F373" s="2"/>
      <c r="G373" s="3"/>
      <c r="H373" s="3"/>
      <c r="I373" s="3"/>
      <c r="J373" s="2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3"/>
      <c r="B374" s="3"/>
      <c r="C374" s="3"/>
      <c r="D374" s="3"/>
      <c r="E374" s="2"/>
      <c r="F374" s="2"/>
      <c r="G374" s="3"/>
      <c r="H374" s="3"/>
      <c r="I374" s="3"/>
      <c r="J374" s="2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3"/>
      <c r="B375" s="3"/>
      <c r="C375" s="3"/>
      <c r="D375" s="3"/>
      <c r="E375" s="2"/>
      <c r="F375" s="2"/>
      <c r="G375" s="3"/>
      <c r="H375" s="3"/>
      <c r="I375" s="3"/>
      <c r="J375" s="2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3"/>
      <c r="B376" s="3"/>
      <c r="C376" s="3"/>
      <c r="D376" s="3"/>
      <c r="E376" s="2"/>
      <c r="F376" s="2"/>
      <c r="G376" s="3"/>
      <c r="H376" s="3"/>
      <c r="I376" s="3"/>
      <c r="J376" s="2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3"/>
      <c r="B377" s="3"/>
      <c r="C377" s="3"/>
      <c r="D377" s="3"/>
      <c r="E377" s="2"/>
      <c r="F377" s="2"/>
      <c r="G377" s="3"/>
      <c r="H377" s="3"/>
      <c r="I377" s="3"/>
      <c r="J377" s="2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3"/>
      <c r="B378" s="3"/>
      <c r="C378" s="3"/>
      <c r="D378" s="3"/>
      <c r="E378" s="2"/>
      <c r="F378" s="2"/>
      <c r="G378" s="3"/>
      <c r="H378" s="3"/>
      <c r="I378" s="3"/>
      <c r="J378" s="2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3"/>
      <c r="B379" s="3"/>
      <c r="C379" s="3"/>
      <c r="D379" s="3"/>
      <c r="E379" s="2"/>
      <c r="F379" s="2"/>
      <c r="G379" s="3"/>
      <c r="H379" s="3"/>
      <c r="I379" s="3"/>
      <c r="J379" s="2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3"/>
      <c r="B380" s="3"/>
      <c r="C380" s="3"/>
      <c r="D380" s="3"/>
      <c r="E380" s="2"/>
      <c r="F380" s="2"/>
      <c r="G380" s="3"/>
      <c r="H380" s="3"/>
      <c r="I380" s="3"/>
      <c r="J380" s="2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3"/>
      <c r="B381" s="3"/>
      <c r="C381" s="3"/>
      <c r="D381" s="3"/>
      <c r="E381" s="2"/>
      <c r="F381" s="2"/>
      <c r="G381" s="3"/>
      <c r="H381" s="3"/>
      <c r="I381" s="3"/>
      <c r="J381" s="2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3"/>
      <c r="B382" s="3"/>
      <c r="C382" s="3"/>
      <c r="D382" s="3"/>
      <c r="E382" s="2"/>
      <c r="F382" s="2"/>
      <c r="G382" s="3"/>
      <c r="H382" s="3"/>
      <c r="I382" s="3"/>
      <c r="J382" s="2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3"/>
      <c r="B383" s="3"/>
      <c r="C383" s="3"/>
      <c r="D383" s="3"/>
      <c r="E383" s="2"/>
      <c r="F383" s="2"/>
      <c r="G383" s="3"/>
      <c r="H383" s="3"/>
      <c r="I383" s="3"/>
      <c r="J383" s="2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3"/>
      <c r="B384" s="3"/>
      <c r="C384" s="3"/>
      <c r="D384" s="3"/>
      <c r="E384" s="2"/>
      <c r="F384" s="2"/>
      <c r="G384" s="3"/>
      <c r="H384" s="3"/>
      <c r="I384" s="3"/>
      <c r="J384" s="2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3"/>
      <c r="B385" s="3"/>
      <c r="C385" s="3"/>
      <c r="D385" s="3"/>
      <c r="E385" s="2"/>
      <c r="F385" s="2"/>
      <c r="G385" s="3"/>
      <c r="H385" s="3"/>
      <c r="I385" s="3"/>
      <c r="J385" s="2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3"/>
      <c r="B386" s="3"/>
      <c r="C386" s="3"/>
      <c r="D386" s="3"/>
      <c r="E386" s="2"/>
      <c r="F386" s="2"/>
      <c r="G386" s="3"/>
      <c r="H386" s="3"/>
      <c r="I386" s="3"/>
      <c r="J386" s="2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3"/>
      <c r="B387" s="3"/>
      <c r="C387" s="3"/>
      <c r="D387" s="3"/>
      <c r="E387" s="2"/>
      <c r="F387" s="2"/>
      <c r="G387" s="3"/>
      <c r="H387" s="3"/>
      <c r="I387" s="3"/>
      <c r="J387" s="2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3"/>
      <c r="B388" s="3"/>
      <c r="C388" s="3"/>
      <c r="D388" s="3"/>
      <c r="E388" s="2"/>
      <c r="F388" s="2"/>
      <c r="G388" s="3"/>
      <c r="H388" s="3"/>
      <c r="I388" s="3"/>
      <c r="J388" s="2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3"/>
      <c r="B389" s="3"/>
      <c r="C389" s="3"/>
      <c r="D389" s="3"/>
      <c r="E389" s="2"/>
      <c r="F389" s="2"/>
      <c r="G389" s="3"/>
      <c r="H389" s="3"/>
      <c r="I389" s="3"/>
      <c r="J389" s="2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3"/>
      <c r="B390" s="3"/>
      <c r="C390" s="3"/>
      <c r="D390" s="3"/>
      <c r="E390" s="2"/>
      <c r="F390" s="2"/>
      <c r="G390" s="3"/>
      <c r="H390" s="3"/>
      <c r="I390" s="3"/>
      <c r="J390" s="2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3"/>
      <c r="B391" s="3"/>
      <c r="C391" s="3"/>
      <c r="D391" s="3"/>
      <c r="E391" s="2"/>
      <c r="F391" s="2"/>
      <c r="G391" s="3"/>
      <c r="H391" s="3"/>
      <c r="I391" s="3"/>
      <c r="J391" s="2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3"/>
      <c r="B392" s="3"/>
      <c r="C392" s="3"/>
      <c r="D392" s="3"/>
      <c r="E392" s="2"/>
      <c r="F392" s="2"/>
      <c r="G392" s="3"/>
      <c r="H392" s="3"/>
      <c r="I392" s="3"/>
      <c r="J392" s="2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3"/>
      <c r="B393" s="3"/>
      <c r="C393" s="3"/>
      <c r="D393" s="3"/>
      <c r="E393" s="2"/>
      <c r="F393" s="2"/>
      <c r="G393" s="3"/>
      <c r="H393" s="3"/>
      <c r="I393" s="3"/>
      <c r="J393" s="2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3"/>
      <c r="B394" s="3"/>
      <c r="C394" s="3"/>
      <c r="D394" s="3"/>
      <c r="E394" s="2"/>
      <c r="F394" s="2"/>
      <c r="G394" s="3"/>
      <c r="H394" s="3"/>
      <c r="I394" s="3"/>
      <c r="J394" s="2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3"/>
      <c r="B395" s="3"/>
      <c r="C395" s="3"/>
      <c r="D395" s="3"/>
      <c r="E395" s="2"/>
      <c r="F395" s="2"/>
      <c r="G395" s="3"/>
      <c r="H395" s="3"/>
      <c r="I395" s="3"/>
      <c r="J395" s="2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3"/>
      <c r="B396" s="3"/>
      <c r="C396" s="3"/>
      <c r="D396" s="3"/>
      <c r="E396" s="2"/>
      <c r="F396" s="2"/>
      <c r="G396" s="3"/>
      <c r="H396" s="3"/>
      <c r="I396" s="3"/>
      <c r="J396" s="2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3"/>
      <c r="B397" s="3"/>
      <c r="C397" s="3"/>
      <c r="D397" s="3"/>
      <c r="E397" s="2"/>
      <c r="F397" s="2"/>
      <c r="G397" s="3"/>
      <c r="H397" s="3"/>
      <c r="I397" s="3"/>
      <c r="J397" s="2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3"/>
      <c r="B398" s="3"/>
      <c r="C398" s="3"/>
      <c r="D398" s="3"/>
      <c r="E398" s="2"/>
      <c r="F398" s="2"/>
      <c r="G398" s="3"/>
      <c r="H398" s="3"/>
      <c r="I398" s="3"/>
      <c r="J398" s="2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3"/>
      <c r="B399" s="3"/>
      <c r="C399" s="3"/>
      <c r="D399" s="3"/>
      <c r="E399" s="2"/>
      <c r="F399" s="2"/>
      <c r="G399" s="3"/>
      <c r="H399" s="3"/>
      <c r="I399" s="3"/>
      <c r="J399" s="2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3"/>
      <c r="B400" s="3"/>
      <c r="C400" s="3"/>
      <c r="D400" s="3"/>
      <c r="E400" s="2"/>
      <c r="F400" s="2"/>
      <c r="G400" s="3"/>
      <c r="H400" s="3"/>
      <c r="I400" s="3"/>
      <c r="J400" s="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3"/>
      <c r="B401" s="3"/>
      <c r="C401" s="3"/>
      <c r="D401" s="3"/>
      <c r="E401" s="2"/>
      <c r="F401" s="2"/>
      <c r="G401" s="3"/>
      <c r="H401" s="3"/>
      <c r="I401" s="3"/>
      <c r="J401" s="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3"/>
      <c r="B402" s="3"/>
      <c r="C402" s="3"/>
      <c r="D402" s="3"/>
      <c r="E402" s="2"/>
      <c r="F402" s="2"/>
      <c r="G402" s="3"/>
      <c r="H402" s="3"/>
      <c r="I402" s="3"/>
      <c r="J402" s="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3"/>
      <c r="B403" s="3"/>
      <c r="C403" s="3"/>
      <c r="D403" s="3"/>
      <c r="E403" s="2"/>
      <c r="F403" s="2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3"/>
      <c r="B404" s="3"/>
      <c r="C404" s="3"/>
      <c r="D404" s="3"/>
      <c r="E404" s="2"/>
      <c r="F404" s="2"/>
      <c r="G404" s="3"/>
      <c r="H404" s="3"/>
      <c r="I404" s="3"/>
      <c r="J404" s="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3"/>
      <c r="B405" s="3"/>
      <c r="C405" s="3"/>
      <c r="D405" s="3"/>
      <c r="E405" s="2"/>
      <c r="F405" s="2"/>
      <c r="G405" s="3"/>
      <c r="H405" s="3"/>
      <c r="I405" s="3"/>
      <c r="J405" s="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3"/>
      <c r="B406" s="3"/>
      <c r="C406" s="3"/>
      <c r="D406" s="3"/>
      <c r="E406" s="2"/>
      <c r="F406" s="2"/>
      <c r="G406" s="3"/>
      <c r="H406" s="3"/>
      <c r="I406" s="3"/>
      <c r="J406" s="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3"/>
      <c r="B407" s="3"/>
      <c r="C407" s="3"/>
      <c r="D407" s="3"/>
      <c r="E407" s="2"/>
      <c r="F407" s="2"/>
      <c r="G407" s="3"/>
      <c r="H407" s="3"/>
      <c r="I407" s="3"/>
      <c r="J407" s="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3"/>
      <c r="B408" s="3"/>
      <c r="C408" s="3"/>
      <c r="D408" s="3"/>
      <c r="E408" s="2"/>
      <c r="F408" s="2"/>
      <c r="G408" s="3"/>
      <c r="H408" s="3"/>
      <c r="I408" s="3"/>
      <c r="J408" s="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3"/>
      <c r="B409" s="3"/>
      <c r="C409" s="3"/>
      <c r="D409" s="3"/>
      <c r="E409" s="2"/>
      <c r="F409" s="2"/>
      <c r="G409" s="3"/>
      <c r="H409" s="3"/>
      <c r="I409" s="3"/>
      <c r="J409" s="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3"/>
      <c r="B410" s="3"/>
      <c r="C410" s="3"/>
      <c r="D410" s="3"/>
      <c r="E410" s="2"/>
      <c r="F410" s="2"/>
      <c r="G410" s="3"/>
      <c r="H410" s="3"/>
      <c r="I410" s="3"/>
      <c r="J410" s="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3"/>
      <c r="B411" s="3"/>
      <c r="C411" s="3"/>
      <c r="D411" s="3"/>
      <c r="E411" s="2"/>
      <c r="F411" s="2"/>
      <c r="G411" s="3"/>
      <c r="H411" s="3"/>
      <c r="I411" s="3"/>
      <c r="J411" s="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3"/>
      <c r="B412" s="3"/>
      <c r="C412" s="3"/>
      <c r="D412" s="3"/>
      <c r="E412" s="2"/>
      <c r="F412" s="2"/>
      <c r="G412" s="3"/>
      <c r="H412" s="3"/>
      <c r="I412" s="3"/>
      <c r="J412" s="2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3"/>
      <c r="B413" s="3"/>
      <c r="C413" s="3"/>
      <c r="D413" s="3"/>
      <c r="E413" s="2"/>
      <c r="F413" s="2"/>
      <c r="G413" s="3"/>
      <c r="H413" s="3"/>
      <c r="I413" s="3"/>
      <c r="J413" s="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3"/>
      <c r="B414" s="3"/>
      <c r="C414" s="3"/>
      <c r="D414" s="3"/>
      <c r="E414" s="2"/>
      <c r="F414" s="2"/>
      <c r="G414" s="3"/>
      <c r="H414" s="3"/>
      <c r="I414" s="3"/>
      <c r="J414" s="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3"/>
      <c r="B415" s="3"/>
      <c r="C415" s="3"/>
      <c r="D415" s="3"/>
      <c r="E415" s="2"/>
      <c r="F415" s="2"/>
      <c r="G415" s="3"/>
      <c r="H415" s="3"/>
      <c r="I415" s="3"/>
      <c r="J415" s="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3"/>
      <c r="B416" s="3"/>
      <c r="C416" s="3"/>
      <c r="D416" s="3"/>
      <c r="E416" s="2"/>
      <c r="F416" s="2"/>
      <c r="G416" s="3"/>
      <c r="H416" s="3"/>
      <c r="I416" s="3"/>
      <c r="J416" s="2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3"/>
      <c r="B417" s="3"/>
      <c r="C417" s="3"/>
      <c r="D417" s="3"/>
      <c r="E417" s="2"/>
      <c r="F417" s="2"/>
      <c r="G417" s="3"/>
      <c r="H417" s="3"/>
      <c r="I417" s="3"/>
      <c r="J417" s="2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3"/>
      <c r="B418" s="3"/>
      <c r="C418" s="3"/>
      <c r="D418" s="3"/>
      <c r="E418" s="2"/>
      <c r="F418" s="2"/>
      <c r="G418" s="3"/>
      <c r="H418" s="3"/>
      <c r="I418" s="3"/>
      <c r="J418" s="2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3"/>
      <c r="B419" s="3"/>
      <c r="C419" s="3"/>
      <c r="D419" s="3"/>
      <c r="E419" s="2"/>
      <c r="F419" s="2"/>
      <c r="G419" s="3"/>
      <c r="H419" s="3"/>
      <c r="I419" s="3"/>
      <c r="J419" s="2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3"/>
      <c r="B420" s="3"/>
      <c r="C420" s="3"/>
      <c r="D420" s="3"/>
      <c r="E420" s="2"/>
      <c r="F420" s="2"/>
      <c r="G420" s="3"/>
      <c r="H420" s="3"/>
      <c r="I420" s="3"/>
      <c r="J420" s="2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3"/>
      <c r="B421" s="3"/>
      <c r="C421" s="3"/>
      <c r="D421" s="3"/>
      <c r="E421" s="2"/>
      <c r="F421" s="2"/>
      <c r="G421" s="3"/>
      <c r="H421" s="3"/>
      <c r="I421" s="3"/>
      <c r="J421" s="2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3"/>
      <c r="B422" s="3"/>
      <c r="C422" s="3"/>
      <c r="D422" s="3"/>
      <c r="E422" s="2"/>
      <c r="F422" s="2"/>
      <c r="G422" s="3"/>
      <c r="H422" s="3"/>
      <c r="I422" s="3"/>
      <c r="J422" s="2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3"/>
      <c r="B423" s="3"/>
      <c r="C423" s="3"/>
      <c r="D423" s="3"/>
      <c r="E423" s="2"/>
      <c r="F423" s="2"/>
      <c r="G423" s="3"/>
      <c r="H423" s="3"/>
      <c r="I423" s="3"/>
      <c r="J423" s="2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3"/>
      <c r="B424" s="3"/>
      <c r="C424" s="3"/>
      <c r="D424" s="3"/>
      <c r="E424" s="2"/>
      <c r="F424" s="2"/>
      <c r="G424" s="3"/>
      <c r="H424" s="3"/>
      <c r="I424" s="3"/>
      <c r="J424" s="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3"/>
      <c r="B425" s="3"/>
      <c r="C425" s="3"/>
      <c r="D425" s="3"/>
      <c r="E425" s="2"/>
      <c r="F425" s="2"/>
      <c r="G425" s="3"/>
      <c r="H425" s="3"/>
      <c r="I425" s="3"/>
      <c r="J425" s="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3"/>
      <c r="B426" s="3"/>
      <c r="C426" s="3"/>
      <c r="D426" s="3"/>
      <c r="E426" s="2"/>
      <c r="F426" s="2"/>
      <c r="G426" s="3"/>
      <c r="H426" s="3"/>
      <c r="I426" s="3"/>
      <c r="J426" s="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3"/>
      <c r="B427" s="3"/>
      <c r="C427" s="3"/>
      <c r="D427" s="3"/>
      <c r="E427" s="2"/>
      <c r="F427" s="2"/>
      <c r="G427" s="3"/>
      <c r="H427" s="3"/>
      <c r="I427" s="3"/>
      <c r="J427" s="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3"/>
      <c r="B428" s="3"/>
      <c r="C428" s="3"/>
      <c r="D428" s="3"/>
      <c r="E428" s="2"/>
      <c r="F428" s="2"/>
      <c r="G428" s="3"/>
      <c r="H428" s="3"/>
      <c r="I428" s="3"/>
      <c r="J428" s="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3"/>
      <c r="B429" s="3"/>
      <c r="C429" s="3"/>
      <c r="D429" s="3"/>
      <c r="E429" s="2"/>
      <c r="F429" s="2"/>
      <c r="G429" s="3"/>
      <c r="H429" s="3"/>
      <c r="I429" s="3"/>
      <c r="J429" s="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3"/>
      <c r="B430" s="3"/>
      <c r="C430" s="3"/>
      <c r="D430" s="3"/>
      <c r="E430" s="2"/>
      <c r="F430" s="2"/>
      <c r="G430" s="3"/>
      <c r="H430" s="3"/>
      <c r="I430" s="3"/>
      <c r="J430" s="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3"/>
      <c r="B431" s="3"/>
      <c r="C431" s="3"/>
      <c r="D431" s="3"/>
      <c r="E431" s="2"/>
      <c r="F431" s="2"/>
      <c r="G431" s="3"/>
      <c r="H431" s="3"/>
      <c r="I431" s="3"/>
      <c r="J431" s="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3"/>
      <c r="B432" s="3"/>
      <c r="C432" s="3"/>
      <c r="D432" s="3"/>
      <c r="E432" s="2"/>
      <c r="F432" s="2"/>
      <c r="G432" s="3"/>
      <c r="H432" s="3"/>
      <c r="I432" s="3"/>
      <c r="J432" s="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3"/>
      <c r="B433" s="3"/>
      <c r="C433" s="3"/>
      <c r="D433" s="3"/>
      <c r="E433" s="2"/>
      <c r="F433" s="2"/>
      <c r="G433" s="3"/>
      <c r="H433" s="3"/>
      <c r="I433" s="3"/>
      <c r="J433" s="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3"/>
      <c r="B434" s="3"/>
      <c r="C434" s="3"/>
      <c r="D434" s="3"/>
      <c r="E434" s="2"/>
      <c r="F434" s="2"/>
      <c r="G434" s="3"/>
      <c r="H434" s="3"/>
      <c r="I434" s="3"/>
      <c r="J434" s="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3"/>
      <c r="B435" s="3"/>
      <c r="C435" s="3"/>
      <c r="D435" s="3"/>
      <c r="E435" s="2"/>
      <c r="F435" s="2"/>
      <c r="G435" s="3"/>
      <c r="H435" s="3"/>
      <c r="I435" s="3"/>
      <c r="J435" s="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3"/>
      <c r="B436" s="3"/>
      <c r="C436" s="3"/>
      <c r="D436" s="3"/>
      <c r="E436" s="2"/>
      <c r="F436" s="2"/>
      <c r="G436" s="3"/>
      <c r="H436" s="3"/>
      <c r="I436" s="3"/>
      <c r="J436" s="2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3"/>
      <c r="B437" s="3"/>
      <c r="C437" s="3"/>
      <c r="D437" s="3"/>
      <c r="E437" s="2"/>
      <c r="F437" s="2"/>
      <c r="G437" s="3"/>
      <c r="H437" s="3"/>
      <c r="I437" s="3"/>
      <c r="J437" s="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3"/>
      <c r="B438" s="3"/>
      <c r="C438" s="3"/>
      <c r="D438" s="3"/>
      <c r="E438" s="2"/>
      <c r="F438" s="2"/>
      <c r="G438" s="3"/>
      <c r="H438" s="3"/>
      <c r="I438" s="3"/>
      <c r="J438" s="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3"/>
      <c r="B439" s="3"/>
      <c r="C439" s="3"/>
      <c r="D439" s="3"/>
      <c r="E439" s="2"/>
      <c r="F439" s="2"/>
      <c r="G439" s="3"/>
      <c r="H439" s="3"/>
      <c r="I439" s="3"/>
      <c r="J439" s="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3"/>
      <c r="B440" s="3"/>
      <c r="C440" s="3"/>
      <c r="D440" s="3"/>
      <c r="E440" s="2"/>
      <c r="F440" s="2"/>
      <c r="G440" s="3"/>
      <c r="H440" s="3"/>
      <c r="I440" s="3"/>
      <c r="J440" s="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3"/>
      <c r="B441" s="3"/>
      <c r="C441" s="3"/>
      <c r="D441" s="3"/>
      <c r="E441" s="2"/>
      <c r="F441" s="2"/>
      <c r="G441" s="3"/>
      <c r="H441" s="3"/>
      <c r="I441" s="3"/>
      <c r="J441" s="2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3"/>
      <c r="B442" s="3"/>
      <c r="C442" s="3"/>
      <c r="D442" s="3"/>
      <c r="E442" s="2"/>
      <c r="F442" s="2"/>
      <c r="G442" s="3"/>
      <c r="H442" s="3"/>
      <c r="I442" s="3"/>
      <c r="J442" s="2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3"/>
      <c r="B443" s="3"/>
      <c r="C443" s="3"/>
      <c r="D443" s="3"/>
      <c r="E443" s="2"/>
      <c r="F443" s="2"/>
      <c r="G443" s="3"/>
      <c r="H443" s="3"/>
      <c r="I443" s="3"/>
      <c r="J443" s="2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3"/>
      <c r="B444" s="3"/>
      <c r="C444" s="3"/>
      <c r="D444" s="3"/>
      <c r="E444" s="2"/>
      <c r="F444" s="2"/>
      <c r="G444" s="3"/>
      <c r="H444" s="3"/>
      <c r="I444" s="3"/>
      <c r="J444" s="2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3"/>
      <c r="B445" s="3"/>
      <c r="C445" s="3"/>
      <c r="D445" s="3"/>
      <c r="E445" s="2"/>
      <c r="F445" s="2"/>
      <c r="G445" s="3"/>
      <c r="H445" s="3"/>
      <c r="I445" s="3"/>
      <c r="J445" s="2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3"/>
      <c r="B446" s="3"/>
      <c r="C446" s="3"/>
      <c r="D446" s="3"/>
      <c r="E446" s="2"/>
      <c r="F446" s="2"/>
      <c r="G446" s="3"/>
      <c r="H446" s="3"/>
      <c r="I446" s="3"/>
      <c r="J446" s="2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3"/>
      <c r="B447" s="3"/>
      <c r="C447" s="3"/>
      <c r="D447" s="3"/>
      <c r="E447" s="2"/>
      <c r="F447" s="2"/>
      <c r="G447" s="3"/>
      <c r="H447" s="3"/>
      <c r="I447" s="3"/>
      <c r="J447" s="2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3"/>
      <c r="B448" s="3"/>
      <c r="C448" s="3"/>
      <c r="D448" s="3"/>
      <c r="E448" s="2"/>
      <c r="F448" s="2"/>
      <c r="G448" s="3"/>
      <c r="H448" s="3"/>
      <c r="I448" s="3"/>
      <c r="J448" s="2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3"/>
      <c r="B449" s="3"/>
      <c r="C449" s="3"/>
      <c r="D449" s="3"/>
      <c r="E449" s="2"/>
      <c r="F449" s="2"/>
      <c r="G449" s="3"/>
      <c r="H449" s="3"/>
      <c r="I449" s="3"/>
      <c r="J449" s="2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3"/>
      <c r="B450" s="3"/>
      <c r="C450" s="3"/>
      <c r="D450" s="3"/>
      <c r="E450" s="2"/>
      <c r="F450" s="2"/>
      <c r="G450" s="3"/>
      <c r="H450" s="3"/>
      <c r="I450" s="3"/>
      <c r="J450" s="2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3"/>
      <c r="B451" s="3"/>
      <c r="C451" s="3"/>
      <c r="D451" s="3"/>
      <c r="E451" s="2"/>
      <c r="F451" s="2"/>
      <c r="G451" s="3"/>
      <c r="H451" s="3"/>
      <c r="I451" s="3"/>
      <c r="J451" s="2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3"/>
      <c r="B452" s="3"/>
      <c r="C452" s="3"/>
      <c r="D452" s="3"/>
      <c r="E452" s="2"/>
      <c r="F452" s="2"/>
      <c r="G452" s="3"/>
      <c r="H452" s="3"/>
      <c r="I452" s="3"/>
      <c r="J452" s="2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3"/>
      <c r="B453" s="3"/>
      <c r="C453" s="3"/>
      <c r="D453" s="3"/>
      <c r="E453" s="2"/>
      <c r="F453" s="2"/>
      <c r="G453" s="3"/>
      <c r="H453" s="3"/>
      <c r="I453" s="3"/>
      <c r="J453" s="2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3"/>
      <c r="B454" s="3"/>
      <c r="C454" s="3"/>
      <c r="D454" s="3"/>
      <c r="E454" s="2"/>
      <c r="F454" s="2"/>
      <c r="G454" s="3"/>
      <c r="H454" s="3"/>
      <c r="I454" s="3"/>
      <c r="J454" s="2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3"/>
      <c r="B455" s="3"/>
      <c r="C455" s="3"/>
      <c r="D455" s="3"/>
      <c r="E455" s="2"/>
      <c r="F455" s="2"/>
      <c r="G455" s="3"/>
      <c r="H455" s="3"/>
      <c r="I455" s="3"/>
      <c r="J455" s="2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3"/>
      <c r="B456" s="3"/>
      <c r="C456" s="3"/>
      <c r="D456" s="3"/>
      <c r="E456" s="2"/>
      <c r="F456" s="2"/>
      <c r="G456" s="3"/>
      <c r="H456" s="3"/>
      <c r="I456" s="3"/>
      <c r="J456" s="2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3"/>
      <c r="B457" s="3"/>
      <c r="C457" s="3"/>
      <c r="D457" s="3"/>
      <c r="E457" s="2"/>
      <c r="F457" s="2"/>
      <c r="G457" s="3"/>
      <c r="H457" s="3"/>
      <c r="I457" s="3"/>
      <c r="J457" s="2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3"/>
      <c r="B458" s="3"/>
      <c r="C458" s="3"/>
      <c r="D458" s="3"/>
      <c r="E458" s="2"/>
      <c r="F458" s="2"/>
      <c r="G458" s="3"/>
      <c r="H458" s="3"/>
      <c r="I458" s="3"/>
      <c r="J458" s="2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3"/>
      <c r="B459" s="3"/>
      <c r="C459" s="3"/>
      <c r="D459" s="3"/>
      <c r="E459" s="2"/>
      <c r="F459" s="2"/>
      <c r="G459" s="3"/>
      <c r="H459" s="3"/>
      <c r="I459" s="3"/>
      <c r="J459" s="2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3"/>
      <c r="B460" s="3"/>
      <c r="C460" s="3"/>
      <c r="D460" s="3"/>
      <c r="E460" s="2"/>
      <c r="F460" s="2"/>
      <c r="G460" s="3"/>
      <c r="H460" s="3"/>
      <c r="I460" s="3"/>
      <c r="J460" s="2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3"/>
      <c r="B461" s="3"/>
      <c r="C461" s="3"/>
      <c r="D461" s="3"/>
      <c r="E461" s="2"/>
      <c r="F461" s="2"/>
      <c r="G461" s="3"/>
      <c r="H461" s="3"/>
      <c r="I461" s="3"/>
      <c r="J461" s="2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3"/>
      <c r="B462" s="3"/>
      <c r="C462" s="3"/>
      <c r="D462" s="3"/>
      <c r="E462" s="2"/>
      <c r="F462" s="2"/>
      <c r="G462" s="3"/>
      <c r="H462" s="3"/>
      <c r="I462" s="3"/>
      <c r="J462" s="2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3"/>
      <c r="B463" s="3"/>
      <c r="C463" s="3"/>
      <c r="D463" s="3"/>
      <c r="E463" s="2"/>
      <c r="F463" s="2"/>
      <c r="G463" s="3"/>
      <c r="H463" s="3"/>
      <c r="I463" s="3"/>
      <c r="J463" s="2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3"/>
      <c r="B464" s="3"/>
      <c r="C464" s="3"/>
      <c r="D464" s="3"/>
      <c r="E464" s="2"/>
      <c r="F464" s="2"/>
      <c r="G464" s="3"/>
      <c r="H464" s="3"/>
      <c r="I464" s="3"/>
      <c r="J464" s="2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3"/>
      <c r="B465" s="3"/>
      <c r="C465" s="3"/>
      <c r="D465" s="3"/>
      <c r="E465" s="2"/>
      <c r="F465" s="2"/>
      <c r="G465" s="3"/>
      <c r="H465" s="3"/>
      <c r="I465" s="3"/>
      <c r="J465" s="2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3"/>
      <c r="B466" s="3"/>
      <c r="C466" s="3"/>
      <c r="D466" s="3"/>
      <c r="E466" s="2"/>
      <c r="F466" s="2"/>
      <c r="G466" s="3"/>
      <c r="H466" s="3"/>
      <c r="I466" s="3"/>
      <c r="J466" s="2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3"/>
      <c r="B467" s="3"/>
      <c r="C467" s="3"/>
      <c r="D467" s="3"/>
      <c r="E467" s="2"/>
      <c r="F467" s="2"/>
      <c r="G467" s="3"/>
      <c r="H467" s="3"/>
      <c r="I467" s="3"/>
      <c r="J467" s="2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3"/>
      <c r="B468" s="3"/>
      <c r="C468" s="3"/>
      <c r="D468" s="3"/>
      <c r="E468" s="2"/>
      <c r="F468" s="2"/>
      <c r="G468" s="3"/>
      <c r="H468" s="3"/>
      <c r="I468" s="3"/>
      <c r="J468" s="2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3"/>
      <c r="B469" s="3"/>
      <c r="C469" s="3"/>
      <c r="D469" s="3"/>
      <c r="E469" s="2"/>
      <c r="F469" s="2"/>
      <c r="G469" s="3"/>
      <c r="H469" s="3"/>
      <c r="I469" s="3"/>
      <c r="J469" s="2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3"/>
      <c r="B470" s="3"/>
      <c r="C470" s="3"/>
      <c r="D470" s="3"/>
      <c r="E470" s="2"/>
      <c r="F470" s="2"/>
      <c r="G470" s="3"/>
      <c r="H470" s="3"/>
      <c r="I470" s="3"/>
      <c r="J470" s="2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3"/>
      <c r="B471" s="3"/>
      <c r="C471" s="3"/>
      <c r="D471" s="3"/>
      <c r="E471" s="2"/>
      <c r="F471" s="2"/>
      <c r="G471" s="3"/>
      <c r="H471" s="3"/>
      <c r="I471" s="3"/>
      <c r="J471" s="2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3"/>
      <c r="B472" s="3"/>
      <c r="C472" s="3"/>
      <c r="D472" s="3"/>
      <c r="E472" s="2"/>
      <c r="F472" s="2"/>
      <c r="G472" s="3"/>
      <c r="H472" s="3"/>
      <c r="I472" s="3"/>
      <c r="J472" s="2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3"/>
      <c r="B473" s="3"/>
      <c r="C473" s="3"/>
      <c r="D473" s="3"/>
      <c r="E473" s="2"/>
      <c r="F473" s="2"/>
      <c r="G473" s="3"/>
      <c r="H473" s="3"/>
      <c r="I473" s="3"/>
      <c r="J473" s="2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3"/>
      <c r="B474" s="3"/>
      <c r="C474" s="3"/>
      <c r="D474" s="3"/>
      <c r="E474" s="2"/>
      <c r="F474" s="2"/>
      <c r="G474" s="3"/>
      <c r="H474" s="3"/>
      <c r="I474" s="3"/>
      <c r="J474" s="2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3"/>
      <c r="B475" s="3"/>
      <c r="C475" s="3"/>
      <c r="D475" s="3"/>
      <c r="E475" s="2"/>
      <c r="F475" s="2"/>
      <c r="G475" s="3"/>
      <c r="H475" s="3"/>
      <c r="I475" s="3"/>
      <c r="J475" s="2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3"/>
      <c r="B476" s="3"/>
      <c r="C476" s="3"/>
      <c r="D476" s="3"/>
      <c r="E476" s="2"/>
      <c r="F476" s="2"/>
      <c r="G476" s="3"/>
      <c r="H476" s="3"/>
      <c r="I476" s="3"/>
      <c r="J476" s="2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3"/>
      <c r="B477" s="3"/>
      <c r="C477" s="3"/>
      <c r="D477" s="3"/>
      <c r="E477" s="2"/>
      <c r="F477" s="2"/>
      <c r="G477" s="3"/>
      <c r="H477" s="3"/>
      <c r="I477" s="3"/>
      <c r="J477" s="2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3"/>
      <c r="B478" s="3"/>
      <c r="C478" s="3"/>
      <c r="D478" s="3"/>
      <c r="E478" s="2"/>
      <c r="F478" s="2"/>
      <c r="G478" s="3"/>
      <c r="H478" s="3"/>
      <c r="I478" s="3"/>
      <c r="J478" s="2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3"/>
      <c r="B479" s="3"/>
      <c r="C479" s="3"/>
      <c r="D479" s="3"/>
      <c r="E479" s="2"/>
      <c r="F479" s="2"/>
      <c r="G479" s="3"/>
      <c r="H479" s="3"/>
      <c r="I479" s="3"/>
      <c r="J479" s="2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3"/>
      <c r="B480" s="3"/>
      <c r="C480" s="3"/>
      <c r="D480" s="3"/>
      <c r="E480" s="2"/>
      <c r="F480" s="2"/>
      <c r="G480" s="3"/>
      <c r="H480" s="3"/>
      <c r="I480" s="3"/>
      <c r="J480" s="2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3"/>
      <c r="B481" s="3"/>
      <c r="C481" s="3"/>
      <c r="D481" s="3"/>
      <c r="E481" s="2"/>
      <c r="F481" s="2"/>
      <c r="G481" s="3"/>
      <c r="H481" s="3"/>
      <c r="I481" s="3"/>
      <c r="J481" s="2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3"/>
      <c r="B482" s="3"/>
      <c r="C482" s="3"/>
      <c r="D482" s="3"/>
      <c r="E482" s="2"/>
      <c r="F482" s="2"/>
      <c r="G482" s="3"/>
      <c r="H482" s="3"/>
      <c r="I482" s="3"/>
      <c r="J482" s="2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3"/>
      <c r="B483" s="3"/>
      <c r="C483" s="3"/>
      <c r="D483" s="3"/>
      <c r="E483" s="2"/>
      <c r="F483" s="2"/>
      <c r="G483" s="3"/>
      <c r="H483" s="3"/>
      <c r="I483" s="3"/>
      <c r="J483" s="2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3"/>
      <c r="B484" s="3"/>
      <c r="C484" s="3"/>
      <c r="D484" s="3"/>
      <c r="E484" s="2"/>
      <c r="F484" s="2"/>
      <c r="G484" s="3"/>
      <c r="H484" s="3"/>
      <c r="I484" s="3"/>
      <c r="J484" s="2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3"/>
      <c r="B485" s="3"/>
      <c r="C485" s="3"/>
      <c r="D485" s="3"/>
      <c r="E485" s="2"/>
      <c r="F485" s="2"/>
      <c r="G485" s="3"/>
      <c r="H485" s="3"/>
      <c r="I485" s="3"/>
      <c r="J485" s="2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3"/>
      <c r="B486" s="3"/>
      <c r="C486" s="3"/>
      <c r="D486" s="3"/>
      <c r="E486" s="2"/>
      <c r="F486" s="2"/>
      <c r="G486" s="3"/>
      <c r="H486" s="3"/>
      <c r="I486" s="3"/>
      <c r="J486" s="2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3"/>
      <c r="B487" s="3"/>
      <c r="C487" s="3"/>
      <c r="D487" s="3"/>
      <c r="E487" s="2"/>
      <c r="F487" s="2"/>
      <c r="G487" s="3"/>
      <c r="H487" s="3"/>
      <c r="I487" s="3"/>
      <c r="J487" s="2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3"/>
      <c r="B488" s="3"/>
      <c r="C488" s="3"/>
      <c r="D488" s="3"/>
      <c r="E488" s="2"/>
      <c r="F488" s="2"/>
      <c r="G488" s="3"/>
      <c r="H488" s="3"/>
      <c r="I488" s="3"/>
      <c r="J488" s="2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3"/>
      <c r="B489" s="3"/>
      <c r="C489" s="3"/>
      <c r="D489" s="3"/>
      <c r="E489" s="2"/>
      <c r="F489" s="2"/>
      <c r="G489" s="3"/>
      <c r="H489" s="3"/>
      <c r="I489" s="3"/>
      <c r="J489" s="2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3"/>
      <c r="B490" s="3"/>
      <c r="C490" s="3"/>
      <c r="D490" s="3"/>
      <c r="E490" s="2"/>
      <c r="F490" s="2"/>
      <c r="G490" s="3"/>
      <c r="H490" s="3"/>
      <c r="I490" s="3"/>
      <c r="J490" s="2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3"/>
      <c r="B491" s="3"/>
      <c r="C491" s="3"/>
      <c r="D491" s="3"/>
      <c r="E491" s="2"/>
      <c r="F491" s="2"/>
      <c r="G491" s="3"/>
      <c r="H491" s="3"/>
      <c r="I491" s="3"/>
      <c r="J491" s="2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3"/>
      <c r="B492" s="3"/>
      <c r="C492" s="3"/>
      <c r="D492" s="3"/>
      <c r="E492" s="2"/>
      <c r="F492" s="2"/>
      <c r="G492" s="3"/>
      <c r="H492" s="3"/>
      <c r="I492" s="3"/>
      <c r="J492" s="2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3"/>
      <c r="B493" s="3"/>
      <c r="C493" s="3"/>
      <c r="D493" s="3"/>
      <c r="E493" s="2"/>
      <c r="F493" s="2"/>
      <c r="G493" s="3"/>
      <c r="H493" s="3"/>
      <c r="I493" s="3"/>
      <c r="J493" s="2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3"/>
      <c r="B494" s="3"/>
      <c r="C494" s="3"/>
      <c r="D494" s="3"/>
      <c r="E494" s="2"/>
      <c r="F494" s="2"/>
      <c r="G494" s="3"/>
      <c r="H494" s="3"/>
      <c r="I494" s="3"/>
      <c r="J494" s="2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3"/>
      <c r="B495" s="3"/>
      <c r="C495" s="3"/>
      <c r="D495" s="3"/>
      <c r="E495" s="2"/>
      <c r="F495" s="2"/>
      <c r="G495" s="3"/>
      <c r="H495" s="3"/>
      <c r="I495" s="3"/>
      <c r="J495" s="2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3"/>
      <c r="B496" s="3"/>
      <c r="C496" s="3"/>
      <c r="D496" s="3"/>
      <c r="E496" s="2"/>
      <c r="F496" s="2"/>
      <c r="G496" s="3"/>
      <c r="H496" s="3"/>
      <c r="I496" s="3"/>
      <c r="J496" s="2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3"/>
      <c r="B497" s="3"/>
      <c r="C497" s="3"/>
      <c r="D497" s="3"/>
      <c r="E497" s="2"/>
      <c r="F497" s="2"/>
      <c r="G497" s="3"/>
      <c r="H497" s="3"/>
      <c r="I497" s="3"/>
      <c r="J497" s="2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3"/>
      <c r="B498" s="3"/>
      <c r="C498" s="3"/>
      <c r="D498" s="3"/>
      <c r="E498" s="2"/>
      <c r="F498" s="2"/>
      <c r="G498" s="3"/>
      <c r="H498" s="3"/>
      <c r="I498" s="3"/>
      <c r="J498" s="2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3"/>
      <c r="B499" s="3"/>
      <c r="C499" s="3"/>
      <c r="D499" s="3"/>
      <c r="E499" s="2"/>
      <c r="F499" s="2"/>
      <c r="G499" s="3"/>
      <c r="H499" s="3"/>
      <c r="I499" s="3"/>
      <c r="J499" s="2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3"/>
      <c r="B500" s="3"/>
      <c r="C500" s="3"/>
      <c r="D500" s="3"/>
      <c r="E500" s="2"/>
      <c r="F500" s="2"/>
      <c r="G500" s="3"/>
      <c r="H500" s="3"/>
      <c r="I500" s="3"/>
      <c r="J500" s="2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3"/>
      <c r="B501" s="3"/>
      <c r="C501" s="3"/>
      <c r="D501" s="3"/>
      <c r="E501" s="2"/>
      <c r="F501" s="2"/>
      <c r="G501" s="3"/>
      <c r="H501" s="3"/>
      <c r="I501" s="3"/>
      <c r="J501" s="2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3"/>
      <c r="B502" s="3"/>
      <c r="C502" s="3"/>
      <c r="D502" s="3"/>
      <c r="E502" s="2"/>
      <c r="F502" s="2"/>
      <c r="G502" s="3"/>
      <c r="H502" s="3"/>
      <c r="I502" s="3"/>
      <c r="J502" s="2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3"/>
      <c r="B503" s="3"/>
      <c r="C503" s="3"/>
      <c r="D503" s="3"/>
      <c r="E503" s="2"/>
      <c r="F503" s="2"/>
      <c r="G503" s="3"/>
      <c r="H503" s="3"/>
      <c r="I503" s="3"/>
      <c r="J503" s="2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3"/>
      <c r="B504" s="3"/>
      <c r="C504" s="3"/>
      <c r="D504" s="3"/>
      <c r="E504" s="2"/>
      <c r="F504" s="2"/>
      <c r="G504" s="3"/>
      <c r="H504" s="3"/>
      <c r="I504" s="3"/>
      <c r="J504" s="2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3"/>
      <c r="B505" s="3"/>
      <c r="C505" s="3"/>
      <c r="D505" s="3"/>
      <c r="E505" s="2"/>
      <c r="F505" s="2"/>
      <c r="G505" s="3"/>
      <c r="H505" s="3"/>
      <c r="I505" s="3"/>
      <c r="J505" s="2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3"/>
      <c r="B506" s="3"/>
      <c r="C506" s="3"/>
      <c r="D506" s="3"/>
      <c r="E506" s="2"/>
      <c r="F506" s="2"/>
      <c r="G506" s="3"/>
      <c r="H506" s="3"/>
      <c r="I506" s="3"/>
      <c r="J506" s="2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3"/>
      <c r="B507" s="3"/>
      <c r="C507" s="3"/>
      <c r="D507" s="3"/>
      <c r="E507" s="2"/>
      <c r="F507" s="2"/>
      <c r="G507" s="3"/>
      <c r="H507" s="3"/>
      <c r="I507" s="3"/>
      <c r="J507" s="2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3"/>
      <c r="B508" s="3"/>
      <c r="C508" s="3"/>
      <c r="D508" s="3"/>
      <c r="E508" s="2"/>
      <c r="F508" s="2"/>
      <c r="G508" s="3"/>
      <c r="H508" s="3"/>
      <c r="I508" s="3"/>
      <c r="J508" s="2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3"/>
      <c r="B509" s="3"/>
      <c r="C509" s="3"/>
      <c r="D509" s="3"/>
      <c r="E509" s="2"/>
      <c r="F509" s="2"/>
      <c r="G509" s="3"/>
      <c r="H509" s="3"/>
      <c r="I509" s="3"/>
      <c r="J509" s="2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3"/>
      <c r="B510" s="3"/>
      <c r="C510" s="3"/>
      <c r="D510" s="3"/>
      <c r="E510" s="2"/>
      <c r="F510" s="2"/>
      <c r="G510" s="3"/>
      <c r="H510" s="3"/>
      <c r="I510" s="3"/>
      <c r="J510" s="2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3"/>
      <c r="B511" s="3"/>
      <c r="C511" s="3"/>
      <c r="D511" s="3"/>
      <c r="E511" s="2"/>
      <c r="F511" s="2"/>
      <c r="G511" s="3"/>
      <c r="H511" s="3"/>
      <c r="I511" s="3"/>
      <c r="J511" s="2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3"/>
      <c r="B512" s="3"/>
      <c r="C512" s="3"/>
      <c r="D512" s="3"/>
      <c r="E512" s="2"/>
      <c r="F512" s="2"/>
      <c r="G512" s="3"/>
      <c r="H512" s="3"/>
      <c r="I512" s="3"/>
      <c r="J512" s="2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3"/>
      <c r="B513" s="3"/>
      <c r="C513" s="3"/>
      <c r="D513" s="3"/>
      <c r="E513" s="2"/>
      <c r="F513" s="2"/>
      <c r="G513" s="3"/>
      <c r="H513" s="3"/>
      <c r="I513" s="3"/>
      <c r="J513" s="2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3"/>
      <c r="B514" s="3"/>
      <c r="C514" s="3"/>
      <c r="D514" s="3"/>
      <c r="E514" s="2"/>
      <c r="F514" s="2"/>
      <c r="G514" s="3"/>
      <c r="H514" s="3"/>
      <c r="I514" s="3"/>
      <c r="J514" s="2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3"/>
      <c r="B515" s="3"/>
      <c r="C515" s="3"/>
      <c r="D515" s="3"/>
      <c r="E515" s="2"/>
      <c r="F515" s="2"/>
      <c r="G515" s="3"/>
      <c r="H515" s="3"/>
      <c r="I515" s="3"/>
      <c r="J515" s="2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3"/>
      <c r="B516" s="3"/>
      <c r="C516" s="3"/>
      <c r="D516" s="3"/>
      <c r="E516" s="2"/>
      <c r="F516" s="2"/>
      <c r="G516" s="3"/>
      <c r="H516" s="3"/>
      <c r="I516" s="3"/>
      <c r="J516" s="2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3"/>
      <c r="B517" s="3"/>
      <c r="C517" s="3"/>
      <c r="D517" s="3"/>
      <c r="E517" s="2"/>
      <c r="F517" s="2"/>
      <c r="G517" s="3"/>
      <c r="H517" s="3"/>
      <c r="I517" s="3"/>
      <c r="J517" s="2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3"/>
      <c r="B518" s="3"/>
      <c r="C518" s="3"/>
      <c r="D518" s="3"/>
      <c r="E518" s="2"/>
      <c r="F518" s="2"/>
      <c r="G518" s="3"/>
      <c r="H518" s="3"/>
      <c r="I518" s="3"/>
      <c r="J518" s="2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3"/>
      <c r="B519" s="3"/>
      <c r="C519" s="3"/>
      <c r="D519" s="3"/>
      <c r="E519" s="2"/>
      <c r="F519" s="2"/>
      <c r="G519" s="3"/>
      <c r="H519" s="3"/>
      <c r="I519" s="3"/>
      <c r="J519" s="2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3"/>
      <c r="B520" s="3"/>
      <c r="C520" s="3"/>
      <c r="D520" s="3"/>
      <c r="E520" s="2"/>
      <c r="F520" s="2"/>
      <c r="G520" s="3"/>
      <c r="H520" s="3"/>
      <c r="I520" s="3"/>
      <c r="J520" s="2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3"/>
      <c r="B521" s="3"/>
      <c r="C521" s="3"/>
      <c r="D521" s="3"/>
      <c r="E521" s="2"/>
      <c r="F521" s="2"/>
      <c r="G521" s="3"/>
      <c r="H521" s="3"/>
      <c r="I521" s="3"/>
      <c r="J521" s="2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3"/>
      <c r="B522" s="3"/>
      <c r="C522" s="3"/>
      <c r="D522" s="3"/>
      <c r="E522" s="2"/>
      <c r="F522" s="2"/>
      <c r="G522" s="3"/>
      <c r="H522" s="3"/>
      <c r="I522" s="3"/>
      <c r="J522" s="2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3"/>
      <c r="B523" s="3"/>
      <c r="C523" s="3"/>
      <c r="D523" s="3"/>
      <c r="E523" s="2"/>
      <c r="F523" s="2"/>
      <c r="G523" s="3"/>
      <c r="H523" s="3"/>
      <c r="I523" s="3"/>
      <c r="J523" s="2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3"/>
      <c r="B524" s="3"/>
      <c r="C524" s="3"/>
      <c r="D524" s="3"/>
      <c r="E524" s="2"/>
      <c r="F524" s="2"/>
      <c r="G524" s="3"/>
      <c r="H524" s="3"/>
      <c r="I524" s="3"/>
      <c r="J524" s="2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3"/>
      <c r="B525" s="3"/>
      <c r="C525" s="3"/>
      <c r="D525" s="3"/>
      <c r="E525" s="2"/>
      <c r="F525" s="2"/>
      <c r="G525" s="3"/>
      <c r="H525" s="3"/>
      <c r="I525" s="3"/>
      <c r="J525" s="2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3"/>
      <c r="B526" s="3"/>
      <c r="C526" s="3"/>
      <c r="D526" s="3"/>
      <c r="E526" s="2"/>
      <c r="F526" s="2"/>
      <c r="G526" s="3"/>
      <c r="H526" s="3"/>
      <c r="I526" s="3"/>
      <c r="J526" s="2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3"/>
      <c r="B527" s="3"/>
      <c r="C527" s="3"/>
      <c r="D527" s="3"/>
      <c r="E527" s="2"/>
      <c r="F527" s="2"/>
      <c r="G527" s="3"/>
      <c r="H527" s="3"/>
      <c r="I527" s="3"/>
      <c r="J527" s="2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3"/>
      <c r="B528" s="3"/>
      <c r="C528" s="3"/>
      <c r="D528" s="3"/>
      <c r="E528" s="2"/>
      <c r="F528" s="2"/>
      <c r="G528" s="3"/>
      <c r="H528" s="3"/>
      <c r="I528" s="3"/>
      <c r="J528" s="2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3"/>
      <c r="B529" s="3"/>
      <c r="C529" s="3"/>
      <c r="D529" s="3"/>
      <c r="E529" s="2"/>
      <c r="F529" s="2"/>
      <c r="G529" s="3"/>
      <c r="H529" s="3"/>
      <c r="I529" s="3"/>
      <c r="J529" s="2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3"/>
      <c r="B530" s="3"/>
      <c r="C530" s="3"/>
      <c r="D530" s="3"/>
      <c r="E530" s="2"/>
      <c r="F530" s="2"/>
      <c r="G530" s="3"/>
      <c r="H530" s="3"/>
      <c r="I530" s="3"/>
      <c r="J530" s="2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3"/>
      <c r="B531" s="3"/>
      <c r="C531" s="3"/>
      <c r="D531" s="3"/>
      <c r="E531" s="2"/>
      <c r="F531" s="2"/>
      <c r="G531" s="3"/>
      <c r="H531" s="3"/>
      <c r="I531" s="3"/>
      <c r="J531" s="2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3"/>
      <c r="B532" s="3"/>
      <c r="C532" s="3"/>
      <c r="D532" s="3"/>
      <c r="E532" s="2"/>
      <c r="F532" s="2"/>
      <c r="G532" s="3"/>
      <c r="H532" s="3"/>
      <c r="I532" s="3"/>
      <c r="J532" s="2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3"/>
      <c r="B533" s="3"/>
      <c r="C533" s="3"/>
      <c r="D533" s="3"/>
      <c r="E533" s="2"/>
      <c r="F533" s="2"/>
      <c r="G533" s="3"/>
      <c r="H533" s="3"/>
      <c r="I533" s="3"/>
      <c r="J533" s="2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3"/>
      <c r="B534" s="3"/>
      <c r="C534" s="3"/>
      <c r="D534" s="3"/>
      <c r="E534" s="2"/>
      <c r="F534" s="2"/>
      <c r="G534" s="3"/>
      <c r="H534" s="3"/>
      <c r="I534" s="3"/>
      <c r="J534" s="2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3"/>
      <c r="B535" s="3"/>
      <c r="C535" s="3"/>
      <c r="D535" s="3"/>
      <c r="E535" s="2"/>
      <c r="F535" s="2"/>
      <c r="G535" s="3"/>
      <c r="H535" s="3"/>
      <c r="I535" s="3"/>
      <c r="J535" s="2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3"/>
      <c r="B536" s="3"/>
      <c r="C536" s="3"/>
      <c r="D536" s="3"/>
      <c r="E536" s="2"/>
      <c r="F536" s="2"/>
      <c r="G536" s="3"/>
      <c r="H536" s="3"/>
      <c r="I536" s="3"/>
      <c r="J536" s="2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3"/>
      <c r="B537" s="3"/>
      <c r="C537" s="3"/>
      <c r="D537" s="3"/>
      <c r="E537" s="2"/>
      <c r="F537" s="2"/>
      <c r="G537" s="3"/>
      <c r="H537" s="3"/>
      <c r="I537" s="3"/>
      <c r="J537" s="2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3"/>
      <c r="B538" s="3"/>
      <c r="C538" s="3"/>
      <c r="D538" s="3"/>
      <c r="E538" s="2"/>
      <c r="F538" s="2"/>
      <c r="G538" s="3"/>
      <c r="H538" s="3"/>
      <c r="I538" s="3"/>
      <c r="J538" s="2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3"/>
      <c r="B539" s="3"/>
      <c r="C539" s="3"/>
      <c r="D539" s="3"/>
      <c r="E539" s="2"/>
      <c r="F539" s="2"/>
      <c r="G539" s="3"/>
      <c r="H539" s="3"/>
      <c r="I539" s="3"/>
      <c r="J539" s="2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3"/>
      <c r="B540" s="3"/>
      <c r="C540" s="3"/>
      <c r="D540" s="3"/>
      <c r="E540" s="2"/>
      <c r="F540" s="2"/>
      <c r="G540" s="3"/>
      <c r="H540" s="3"/>
      <c r="I540" s="3"/>
      <c r="J540" s="2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3"/>
      <c r="B541" s="3"/>
      <c r="C541" s="3"/>
      <c r="D541" s="3"/>
      <c r="E541" s="2"/>
      <c r="F541" s="2"/>
      <c r="G541" s="3"/>
      <c r="H541" s="3"/>
      <c r="I541" s="3"/>
      <c r="J541" s="2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3"/>
      <c r="B542" s="3"/>
      <c r="C542" s="3"/>
      <c r="D542" s="3"/>
      <c r="E542" s="2"/>
      <c r="F542" s="2"/>
      <c r="G542" s="3"/>
      <c r="H542" s="3"/>
      <c r="I542" s="3"/>
      <c r="J542" s="2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3"/>
      <c r="B543" s="3"/>
      <c r="C543" s="3"/>
      <c r="D543" s="3"/>
      <c r="E543" s="2"/>
      <c r="F543" s="2"/>
      <c r="G543" s="3"/>
      <c r="H543" s="3"/>
      <c r="I543" s="3"/>
      <c r="J543" s="2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3"/>
      <c r="B544" s="3"/>
      <c r="C544" s="3"/>
      <c r="D544" s="3"/>
      <c r="E544" s="2"/>
      <c r="F544" s="2"/>
      <c r="G544" s="3"/>
      <c r="H544" s="3"/>
      <c r="I544" s="3"/>
      <c r="J544" s="2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3"/>
      <c r="B545" s="3"/>
      <c r="C545" s="3"/>
      <c r="D545" s="3"/>
      <c r="E545" s="2"/>
      <c r="F545" s="2"/>
      <c r="G545" s="3"/>
      <c r="H545" s="3"/>
      <c r="I545" s="3"/>
      <c r="J545" s="2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3"/>
      <c r="B546" s="3"/>
      <c r="C546" s="3"/>
      <c r="D546" s="3"/>
      <c r="E546" s="2"/>
      <c r="F546" s="2"/>
      <c r="G546" s="3"/>
      <c r="H546" s="3"/>
      <c r="I546" s="3"/>
      <c r="J546" s="2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3"/>
      <c r="B547" s="3"/>
      <c r="C547" s="3"/>
      <c r="D547" s="3"/>
      <c r="E547" s="2"/>
      <c r="F547" s="2"/>
      <c r="G547" s="3"/>
      <c r="H547" s="3"/>
      <c r="I547" s="3"/>
      <c r="J547" s="2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3"/>
      <c r="B548" s="3"/>
      <c r="C548" s="3"/>
      <c r="D548" s="3"/>
      <c r="E548" s="2"/>
      <c r="F548" s="2"/>
      <c r="G548" s="3"/>
      <c r="H548" s="3"/>
      <c r="I548" s="3"/>
      <c r="J548" s="2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3"/>
      <c r="B549" s="3"/>
      <c r="C549" s="3"/>
      <c r="D549" s="3"/>
      <c r="E549" s="2"/>
      <c r="F549" s="2"/>
      <c r="G549" s="3"/>
      <c r="H549" s="3"/>
      <c r="I549" s="3"/>
      <c r="J549" s="2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3"/>
      <c r="B550" s="3"/>
      <c r="C550" s="3"/>
      <c r="D550" s="3"/>
      <c r="E550" s="2"/>
      <c r="F550" s="2"/>
      <c r="G550" s="3"/>
      <c r="H550" s="3"/>
      <c r="I550" s="3"/>
      <c r="J550" s="2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3"/>
      <c r="B551" s="3"/>
      <c r="C551" s="3"/>
      <c r="D551" s="3"/>
      <c r="E551" s="2"/>
      <c r="F551" s="2"/>
      <c r="G551" s="3"/>
      <c r="H551" s="3"/>
      <c r="I551" s="3"/>
      <c r="J551" s="2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3"/>
      <c r="B552" s="3"/>
      <c r="C552" s="3"/>
      <c r="D552" s="3"/>
      <c r="E552" s="2"/>
      <c r="F552" s="2"/>
      <c r="G552" s="3"/>
      <c r="H552" s="3"/>
      <c r="I552" s="3"/>
      <c r="J552" s="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3"/>
      <c r="B553" s="3"/>
      <c r="C553" s="3"/>
      <c r="D553" s="3"/>
      <c r="E553" s="2"/>
      <c r="F553" s="2"/>
      <c r="G553" s="3"/>
      <c r="H553" s="3"/>
      <c r="I553" s="3"/>
      <c r="J553" s="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3"/>
      <c r="B554" s="3"/>
      <c r="C554" s="3"/>
      <c r="D554" s="3"/>
      <c r="E554" s="2"/>
      <c r="F554" s="2"/>
      <c r="G554" s="3"/>
      <c r="H554" s="3"/>
      <c r="I554" s="3"/>
      <c r="J554" s="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3"/>
      <c r="B555" s="3"/>
      <c r="C555" s="3"/>
      <c r="D555" s="3"/>
      <c r="E555" s="2"/>
      <c r="F555" s="2"/>
      <c r="G555" s="3"/>
      <c r="H555" s="3"/>
      <c r="I555" s="3"/>
      <c r="J555" s="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3"/>
      <c r="B556" s="3"/>
      <c r="C556" s="3"/>
      <c r="D556" s="3"/>
      <c r="E556" s="2"/>
      <c r="F556" s="2"/>
      <c r="G556" s="3"/>
      <c r="H556" s="3"/>
      <c r="I556" s="3"/>
      <c r="J556" s="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3"/>
      <c r="B557" s="3"/>
      <c r="C557" s="3"/>
      <c r="D557" s="3"/>
      <c r="E557" s="2"/>
      <c r="F557" s="2"/>
      <c r="G557" s="3"/>
      <c r="H557" s="3"/>
      <c r="I557" s="3"/>
      <c r="J557" s="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3"/>
      <c r="B558" s="3"/>
      <c r="C558" s="3"/>
      <c r="D558" s="3"/>
      <c r="E558" s="2"/>
      <c r="F558" s="2"/>
      <c r="G558" s="3"/>
      <c r="H558" s="3"/>
      <c r="I558" s="3"/>
      <c r="J558" s="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3"/>
      <c r="B559" s="3"/>
      <c r="C559" s="3"/>
      <c r="D559" s="3"/>
      <c r="E559" s="2"/>
      <c r="F559" s="2"/>
      <c r="G559" s="3"/>
      <c r="H559" s="3"/>
      <c r="I559" s="3"/>
      <c r="J559" s="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3"/>
      <c r="B560" s="3"/>
      <c r="C560" s="3"/>
      <c r="D560" s="3"/>
      <c r="E560" s="2"/>
      <c r="F560" s="2"/>
      <c r="G560" s="3"/>
      <c r="H560" s="3"/>
      <c r="I560" s="3"/>
      <c r="J560" s="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3"/>
      <c r="B561" s="3"/>
      <c r="C561" s="3"/>
      <c r="D561" s="3"/>
      <c r="E561" s="2"/>
      <c r="F561" s="2"/>
      <c r="G561" s="3"/>
      <c r="H561" s="3"/>
      <c r="I561" s="3"/>
      <c r="J561" s="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3"/>
      <c r="B562" s="3"/>
      <c r="C562" s="3"/>
      <c r="D562" s="3"/>
      <c r="E562" s="2"/>
      <c r="F562" s="2"/>
      <c r="G562" s="3"/>
      <c r="H562" s="3"/>
      <c r="I562" s="3"/>
      <c r="J562" s="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3"/>
      <c r="B563" s="3"/>
      <c r="C563" s="3"/>
      <c r="D563" s="3"/>
      <c r="E563" s="2"/>
      <c r="F563" s="2"/>
      <c r="G563" s="3"/>
      <c r="H563" s="3"/>
      <c r="I563" s="3"/>
      <c r="J563" s="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3"/>
      <c r="B564" s="3"/>
      <c r="C564" s="3"/>
      <c r="D564" s="3"/>
      <c r="E564" s="2"/>
      <c r="F564" s="2"/>
      <c r="G564" s="3"/>
      <c r="H564" s="3"/>
      <c r="I564" s="3"/>
      <c r="J564" s="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3"/>
      <c r="B565" s="3"/>
      <c r="C565" s="3"/>
      <c r="D565" s="3"/>
      <c r="E565" s="2"/>
      <c r="F565" s="2"/>
      <c r="G565" s="3"/>
      <c r="H565" s="3"/>
      <c r="I565" s="3"/>
      <c r="J565" s="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3"/>
      <c r="B566" s="3"/>
      <c r="C566" s="3"/>
      <c r="D566" s="3"/>
      <c r="E566" s="2"/>
      <c r="F566" s="2"/>
      <c r="G566" s="3"/>
      <c r="H566" s="3"/>
      <c r="I566" s="3"/>
      <c r="J566" s="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3"/>
      <c r="B567" s="3"/>
      <c r="C567" s="3"/>
      <c r="D567" s="3"/>
      <c r="E567" s="2"/>
      <c r="F567" s="2"/>
      <c r="G567" s="3"/>
      <c r="H567" s="3"/>
      <c r="I567" s="3"/>
      <c r="J567" s="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3"/>
      <c r="B568" s="3"/>
      <c r="C568" s="3"/>
      <c r="D568" s="3"/>
      <c r="E568" s="2"/>
      <c r="F568" s="2"/>
      <c r="G568" s="3"/>
      <c r="H568" s="3"/>
      <c r="I568" s="3"/>
      <c r="J568" s="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3"/>
      <c r="B569" s="3"/>
      <c r="C569" s="3"/>
      <c r="D569" s="3"/>
      <c r="E569" s="2"/>
      <c r="F569" s="2"/>
      <c r="G569" s="3"/>
      <c r="H569" s="3"/>
      <c r="I569" s="3"/>
      <c r="J569" s="2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3"/>
      <c r="B570" s="3"/>
      <c r="C570" s="3"/>
      <c r="D570" s="3"/>
      <c r="E570" s="2"/>
      <c r="F570" s="2"/>
      <c r="G570" s="3"/>
      <c r="H570" s="3"/>
      <c r="I570" s="3"/>
      <c r="J570" s="2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3"/>
      <c r="B571" s="3"/>
      <c r="C571" s="3"/>
      <c r="D571" s="3"/>
      <c r="E571" s="2"/>
      <c r="F571" s="2"/>
      <c r="G571" s="3"/>
      <c r="H571" s="3"/>
      <c r="I571" s="3"/>
      <c r="J571" s="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3"/>
      <c r="B572" s="3"/>
      <c r="C572" s="3"/>
      <c r="D572" s="3"/>
      <c r="E572" s="2"/>
      <c r="F572" s="2"/>
      <c r="G572" s="3"/>
      <c r="H572" s="3"/>
      <c r="I572" s="3"/>
      <c r="J572" s="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3"/>
      <c r="B573" s="3"/>
      <c r="C573" s="3"/>
      <c r="D573" s="3"/>
      <c r="E573" s="2"/>
      <c r="F573" s="2"/>
      <c r="G573" s="3"/>
      <c r="H573" s="3"/>
      <c r="I573" s="3"/>
      <c r="J573" s="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3"/>
      <c r="B574" s="3"/>
      <c r="C574" s="3"/>
      <c r="D574" s="3"/>
      <c r="E574" s="2"/>
      <c r="F574" s="2"/>
      <c r="G574" s="3"/>
      <c r="H574" s="3"/>
      <c r="I574" s="3"/>
      <c r="J574" s="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3"/>
      <c r="B575" s="3"/>
      <c r="C575" s="3"/>
      <c r="D575" s="3"/>
      <c r="E575" s="2"/>
      <c r="F575" s="2"/>
      <c r="G575" s="3"/>
      <c r="H575" s="3"/>
      <c r="I575" s="3"/>
      <c r="J575" s="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3"/>
      <c r="B576" s="3"/>
      <c r="C576" s="3"/>
      <c r="D576" s="3"/>
      <c r="E576" s="2"/>
      <c r="F576" s="2"/>
      <c r="G576" s="3"/>
      <c r="H576" s="3"/>
      <c r="I576" s="3"/>
      <c r="J576" s="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3"/>
      <c r="B577" s="3"/>
      <c r="C577" s="3"/>
      <c r="D577" s="3"/>
      <c r="E577" s="2"/>
      <c r="F577" s="2"/>
      <c r="G577" s="3"/>
      <c r="H577" s="3"/>
      <c r="I577" s="3"/>
      <c r="J577" s="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3"/>
      <c r="B578" s="3"/>
      <c r="C578" s="3"/>
      <c r="D578" s="3"/>
      <c r="E578" s="2"/>
      <c r="F578" s="2"/>
      <c r="G578" s="3"/>
      <c r="H578" s="3"/>
      <c r="I578" s="3"/>
      <c r="J578" s="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3"/>
      <c r="B579" s="3"/>
      <c r="C579" s="3"/>
      <c r="D579" s="3"/>
      <c r="E579" s="2"/>
      <c r="F579" s="2"/>
      <c r="G579" s="3"/>
      <c r="H579" s="3"/>
      <c r="I579" s="3"/>
      <c r="J579" s="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3"/>
      <c r="B580" s="3"/>
      <c r="C580" s="3"/>
      <c r="D580" s="3"/>
      <c r="E580" s="2"/>
      <c r="F580" s="2"/>
      <c r="G580" s="3"/>
      <c r="H580" s="3"/>
      <c r="I580" s="3"/>
      <c r="J580" s="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3"/>
      <c r="B581" s="3"/>
      <c r="C581" s="3"/>
      <c r="D581" s="3"/>
      <c r="E581" s="2"/>
      <c r="F581" s="2"/>
      <c r="G581" s="3"/>
      <c r="H581" s="3"/>
      <c r="I581" s="3"/>
      <c r="J581" s="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3"/>
      <c r="B582" s="3"/>
      <c r="C582" s="3"/>
      <c r="D582" s="3"/>
      <c r="E582" s="2"/>
      <c r="F582" s="2"/>
      <c r="G582" s="3"/>
      <c r="H582" s="3"/>
      <c r="I582" s="3"/>
      <c r="J582" s="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3"/>
      <c r="B583" s="3"/>
      <c r="C583" s="3"/>
      <c r="D583" s="3"/>
      <c r="E583" s="2"/>
      <c r="F583" s="2"/>
      <c r="G583" s="3"/>
      <c r="H583" s="3"/>
      <c r="I583" s="3"/>
      <c r="J583" s="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3"/>
      <c r="B584" s="3"/>
      <c r="C584" s="3"/>
      <c r="D584" s="3"/>
      <c r="E584" s="2"/>
      <c r="F584" s="2"/>
      <c r="G584" s="3"/>
      <c r="H584" s="3"/>
      <c r="I584" s="3"/>
      <c r="J584" s="2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3"/>
      <c r="B585" s="3"/>
      <c r="C585" s="3"/>
      <c r="D585" s="3"/>
      <c r="E585" s="2"/>
      <c r="F585" s="2"/>
      <c r="G585" s="3"/>
      <c r="H585" s="3"/>
      <c r="I585" s="3"/>
      <c r="J585" s="2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3"/>
      <c r="B586" s="3"/>
      <c r="C586" s="3"/>
      <c r="D586" s="3"/>
      <c r="E586" s="2"/>
      <c r="F586" s="2"/>
      <c r="G586" s="3"/>
      <c r="H586" s="3"/>
      <c r="I586" s="3"/>
      <c r="J586" s="2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3"/>
      <c r="B587" s="3"/>
      <c r="C587" s="3"/>
      <c r="D587" s="3"/>
      <c r="E587" s="2"/>
      <c r="F587" s="2"/>
      <c r="G587" s="3"/>
      <c r="H587" s="3"/>
      <c r="I587" s="3"/>
      <c r="J587" s="2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3"/>
      <c r="B588" s="3"/>
      <c r="C588" s="3"/>
      <c r="D588" s="3"/>
      <c r="E588" s="2"/>
      <c r="F588" s="2"/>
      <c r="G588" s="3"/>
      <c r="H588" s="3"/>
      <c r="I588" s="3"/>
      <c r="J588" s="2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3"/>
      <c r="B589" s="3"/>
      <c r="C589" s="3"/>
      <c r="D589" s="3"/>
      <c r="E589" s="2"/>
      <c r="F589" s="2"/>
      <c r="G589" s="3"/>
      <c r="H589" s="3"/>
      <c r="I589" s="3"/>
      <c r="J589" s="2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3"/>
      <c r="B590" s="3"/>
      <c r="C590" s="3"/>
      <c r="D590" s="3"/>
      <c r="E590" s="2"/>
      <c r="F590" s="2"/>
      <c r="G590" s="3"/>
      <c r="H590" s="3"/>
      <c r="I590" s="3"/>
      <c r="J590" s="2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3"/>
      <c r="B591" s="3"/>
      <c r="C591" s="3"/>
      <c r="D591" s="3"/>
      <c r="E591" s="2"/>
      <c r="F591" s="2"/>
      <c r="G591" s="3"/>
      <c r="H591" s="3"/>
      <c r="I591" s="3"/>
      <c r="J591" s="2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3"/>
      <c r="B592" s="3"/>
      <c r="C592" s="3"/>
      <c r="D592" s="3"/>
      <c r="E592" s="2"/>
      <c r="F592" s="2"/>
      <c r="G592" s="3"/>
      <c r="H592" s="3"/>
      <c r="I592" s="3"/>
      <c r="J592" s="2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3"/>
      <c r="B593" s="3"/>
      <c r="C593" s="3"/>
      <c r="D593" s="3"/>
      <c r="E593" s="2"/>
      <c r="F593" s="2"/>
      <c r="G593" s="3"/>
      <c r="H593" s="3"/>
      <c r="I593" s="3"/>
      <c r="J593" s="2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3"/>
      <c r="B594" s="3"/>
      <c r="C594" s="3"/>
      <c r="D594" s="3"/>
      <c r="E594" s="2"/>
      <c r="F594" s="2"/>
      <c r="G594" s="3"/>
      <c r="H594" s="3"/>
      <c r="I594" s="3"/>
      <c r="J594" s="2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3"/>
      <c r="B595" s="3"/>
      <c r="C595" s="3"/>
      <c r="D595" s="3"/>
      <c r="E595" s="2"/>
      <c r="F595" s="2"/>
      <c r="G595" s="3"/>
      <c r="H595" s="3"/>
      <c r="I595" s="3"/>
      <c r="J595" s="2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3"/>
      <c r="B596" s="3"/>
      <c r="C596" s="3"/>
      <c r="D596" s="3"/>
      <c r="E596" s="2"/>
      <c r="F596" s="2"/>
      <c r="G596" s="3"/>
      <c r="H596" s="3"/>
      <c r="I596" s="3"/>
      <c r="J596" s="2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3"/>
      <c r="B597" s="3"/>
      <c r="C597" s="3"/>
      <c r="D597" s="3"/>
      <c r="E597" s="2"/>
      <c r="F597" s="2"/>
      <c r="G597" s="3"/>
      <c r="H597" s="3"/>
      <c r="I597" s="3"/>
      <c r="J597" s="2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3"/>
      <c r="B598" s="3"/>
      <c r="C598" s="3"/>
      <c r="D598" s="3"/>
      <c r="E598" s="2"/>
      <c r="F598" s="2"/>
      <c r="G598" s="3"/>
      <c r="H598" s="3"/>
      <c r="I598" s="3"/>
      <c r="J598" s="2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3"/>
      <c r="B599" s="3"/>
      <c r="C599" s="3"/>
      <c r="D599" s="3"/>
      <c r="E599" s="2"/>
      <c r="F599" s="2"/>
      <c r="G599" s="3"/>
      <c r="H599" s="3"/>
      <c r="I599" s="3"/>
      <c r="J599" s="2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3"/>
      <c r="B600" s="3"/>
      <c r="C600" s="3"/>
      <c r="D600" s="3"/>
      <c r="E600" s="2"/>
      <c r="F600" s="2"/>
      <c r="G600" s="3"/>
      <c r="H600" s="3"/>
      <c r="I600" s="3"/>
      <c r="J600" s="2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3"/>
      <c r="B601" s="3"/>
      <c r="C601" s="3"/>
      <c r="D601" s="3"/>
      <c r="E601" s="2"/>
      <c r="F601" s="2"/>
      <c r="G601" s="3"/>
      <c r="H601" s="3"/>
      <c r="I601" s="3"/>
      <c r="J601" s="2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3"/>
      <c r="B602" s="3"/>
      <c r="C602" s="3"/>
      <c r="D602" s="3"/>
      <c r="E602" s="2"/>
      <c r="F602" s="2"/>
      <c r="G602" s="3"/>
      <c r="H602" s="3"/>
      <c r="I602" s="3"/>
      <c r="J602" s="2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3"/>
      <c r="B603" s="3"/>
      <c r="C603" s="3"/>
      <c r="D603" s="3"/>
      <c r="E603" s="2"/>
      <c r="F603" s="2"/>
      <c r="G603" s="3"/>
      <c r="H603" s="3"/>
      <c r="I603" s="3"/>
      <c r="J603" s="2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3"/>
      <c r="B604" s="3"/>
      <c r="C604" s="3"/>
      <c r="D604" s="3"/>
      <c r="E604" s="2"/>
      <c r="F604" s="2"/>
      <c r="G604" s="3"/>
      <c r="H604" s="3"/>
      <c r="I604" s="3"/>
      <c r="J604" s="2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3"/>
      <c r="B605" s="3"/>
      <c r="C605" s="3"/>
      <c r="D605" s="3"/>
      <c r="E605" s="2"/>
      <c r="F605" s="2"/>
      <c r="G605" s="3"/>
      <c r="H605" s="3"/>
      <c r="I605" s="3"/>
      <c r="J605" s="2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3"/>
      <c r="B606" s="3"/>
      <c r="C606" s="3"/>
      <c r="D606" s="3"/>
      <c r="E606" s="2"/>
      <c r="F606" s="2"/>
      <c r="G606" s="3"/>
      <c r="H606" s="3"/>
      <c r="I606" s="3"/>
      <c r="J606" s="2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3"/>
      <c r="B607" s="3"/>
      <c r="C607" s="3"/>
      <c r="D607" s="3"/>
      <c r="E607" s="2"/>
      <c r="F607" s="2"/>
      <c r="G607" s="3"/>
      <c r="H607" s="3"/>
      <c r="I607" s="3"/>
      <c r="J607" s="2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3"/>
      <c r="B608" s="3"/>
      <c r="C608" s="3"/>
      <c r="D608" s="3"/>
      <c r="E608" s="2"/>
      <c r="F608" s="2"/>
      <c r="G608" s="3"/>
      <c r="H608" s="3"/>
      <c r="I608" s="3"/>
      <c r="J608" s="2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3"/>
      <c r="B609" s="3"/>
      <c r="C609" s="3"/>
      <c r="D609" s="3"/>
      <c r="E609" s="2"/>
      <c r="F609" s="2"/>
      <c r="G609" s="3"/>
      <c r="H609" s="3"/>
      <c r="I609" s="3"/>
      <c r="J609" s="2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3"/>
      <c r="B610" s="3"/>
      <c r="C610" s="3"/>
      <c r="D610" s="3"/>
      <c r="E610" s="2"/>
      <c r="F610" s="2"/>
      <c r="G610" s="3"/>
      <c r="H610" s="3"/>
      <c r="I610" s="3"/>
      <c r="J610" s="2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3"/>
      <c r="B611" s="3"/>
      <c r="C611" s="3"/>
      <c r="D611" s="3"/>
      <c r="E611" s="2"/>
      <c r="F611" s="2"/>
      <c r="G611" s="3"/>
      <c r="H611" s="3"/>
      <c r="I611" s="3"/>
      <c r="J611" s="2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3"/>
      <c r="B612" s="3"/>
      <c r="C612" s="3"/>
      <c r="D612" s="3"/>
      <c r="E612" s="2"/>
      <c r="F612" s="2"/>
      <c r="G612" s="3"/>
      <c r="H612" s="3"/>
      <c r="I612" s="3"/>
      <c r="J612" s="2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3"/>
      <c r="B613" s="3"/>
      <c r="C613" s="3"/>
      <c r="D613" s="3"/>
      <c r="E613" s="2"/>
      <c r="F613" s="2"/>
      <c r="G613" s="3"/>
      <c r="H613" s="3"/>
      <c r="I613" s="3"/>
      <c r="J613" s="2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3"/>
      <c r="B614" s="3"/>
      <c r="C614" s="3"/>
      <c r="D614" s="3"/>
      <c r="E614" s="2"/>
      <c r="F614" s="2"/>
      <c r="G614" s="3"/>
      <c r="H614" s="3"/>
      <c r="I614" s="3"/>
      <c r="J614" s="2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3"/>
      <c r="B615" s="3"/>
      <c r="C615" s="3"/>
      <c r="D615" s="3"/>
      <c r="E615" s="2"/>
      <c r="F615" s="2"/>
      <c r="G615" s="3"/>
      <c r="H615" s="3"/>
      <c r="I615" s="3"/>
      <c r="J615" s="2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3"/>
      <c r="B616" s="3"/>
      <c r="C616" s="3"/>
      <c r="D616" s="3"/>
      <c r="E616" s="2"/>
      <c r="F616" s="2"/>
      <c r="G616" s="3"/>
      <c r="H616" s="3"/>
      <c r="I616" s="3"/>
      <c r="J616" s="2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3"/>
      <c r="B617" s="3"/>
      <c r="C617" s="3"/>
      <c r="D617" s="3"/>
      <c r="E617" s="2"/>
      <c r="F617" s="2"/>
      <c r="G617" s="3"/>
      <c r="H617" s="3"/>
      <c r="I617" s="3"/>
      <c r="J617" s="2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3"/>
      <c r="B618" s="3"/>
      <c r="C618" s="3"/>
      <c r="D618" s="3"/>
      <c r="E618" s="2"/>
      <c r="F618" s="2"/>
      <c r="G618" s="3"/>
      <c r="H618" s="3"/>
      <c r="I618" s="3"/>
      <c r="J618" s="2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3"/>
      <c r="B619" s="3"/>
      <c r="C619" s="3"/>
      <c r="D619" s="3"/>
      <c r="E619" s="2"/>
      <c r="F619" s="2"/>
      <c r="G619" s="3"/>
      <c r="H619" s="3"/>
      <c r="I619" s="3"/>
      <c r="J619" s="2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3"/>
      <c r="B620" s="3"/>
      <c r="C620" s="3"/>
      <c r="D620" s="3"/>
      <c r="E620" s="2"/>
      <c r="F620" s="2"/>
      <c r="G620" s="3"/>
      <c r="H620" s="3"/>
      <c r="I620" s="3"/>
      <c r="J620" s="2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3"/>
      <c r="B621" s="3"/>
      <c r="C621" s="3"/>
      <c r="D621" s="3"/>
      <c r="E621" s="2"/>
      <c r="F621" s="2"/>
      <c r="G621" s="3"/>
      <c r="H621" s="3"/>
      <c r="I621" s="3"/>
      <c r="J621" s="2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3"/>
      <c r="B622" s="3"/>
      <c r="C622" s="3"/>
      <c r="D622" s="3"/>
      <c r="E622" s="2"/>
      <c r="F622" s="2"/>
      <c r="G622" s="3"/>
      <c r="H622" s="3"/>
      <c r="I622" s="3"/>
      <c r="J622" s="2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3"/>
      <c r="B623" s="3"/>
      <c r="C623" s="3"/>
      <c r="D623" s="3"/>
      <c r="E623" s="2"/>
      <c r="F623" s="2"/>
      <c r="G623" s="3"/>
      <c r="H623" s="3"/>
      <c r="I623" s="3"/>
      <c r="J623" s="2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3"/>
      <c r="B624" s="3"/>
      <c r="C624" s="3"/>
      <c r="D624" s="3"/>
      <c r="E624" s="2"/>
      <c r="F624" s="2"/>
      <c r="G624" s="3"/>
      <c r="H624" s="3"/>
      <c r="I624" s="3"/>
      <c r="J624" s="2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3"/>
      <c r="B625" s="3"/>
      <c r="C625" s="3"/>
      <c r="D625" s="3"/>
      <c r="E625" s="2"/>
      <c r="F625" s="2"/>
      <c r="G625" s="3"/>
      <c r="H625" s="3"/>
      <c r="I625" s="3"/>
      <c r="J625" s="2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3"/>
      <c r="B626" s="3"/>
      <c r="C626" s="3"/>
      <c r="D626" s="3"/>
      <c r="E626" s="2"/>
      <c r="F626" s="2"/>
      <c r="G626" s="3"/>
      <c r="H626" s="3"/>
      <c r="I626" s="3"/>
      <c r="J626" s="2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3"/>
      <c r="B627" s="3"/>
      <c r="C627" s="3"/>
      <c r="D627" s="3"/>
      <c r="E627" s="2"/>
      <c r="F627" s="2"/>
      <c r="G627" s="3"/>
      <c r="H627" s="3"/>
      <c r="I627" s="3"/>
      <c r="J627" s="2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3"/>
      <c r="B628" s="3"/>
      <c r="C628" s="3"/>
      <c r="D628" s="3"/>
      <c r="E628" s="2"/>
      <c r="F628" s="2"/>
      <c r="G628" s="3"/>
      <c r="H628" s="3"/>
      <c r="I628" s="3"/>
      <c r="J628" s="2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3"/>
      <c r="B629" s="3"/>
      <c r="C629" s="3"/>
      <c r="D629" s="3"/>
      <c r="E629" s="2"/>
      <c r="F629" s="2"/>
      <c r="G629" s="3"/>
      <c r="H629" s="3"/>
      <c r="I629" s="3"/>
      <c r="J629" s="2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3"/>
      <c r="B630" s="3"/>
      <c r="C630" s="3"/>
      <c r="D630" s="3"/>
      <c r="E630" s="2"/>
      <c r="F630" s="2"/>
      <c r="G630" s="3"/>
      <c r="H630" s="3"/>
      <c r="I630" s="3"/>
      <c r="J630" s="2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3"/>
      <c r="B631" s="3"/>
      <c r="C631" s="3"/>
      <c r="D631" s="3"/>
      <c r="E631" s="2"/>
      <c r="F631" s="2"/>
      <c r="G631" s="3"/>
      <c r="H631" s="3"/>
      <c r="I631" s="3"/>
      <c r="J631" s="2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3"/>
      <c r="B632" s="3"/>
      <c r="C632" s="3"/>
      <c r="D632" s="3"/>
      <c r="E632" s="2"/>
      <c r="F632" s="2"/>
      <c r="G632" s="3"/>
      <c r="H632" s="3"/>
      <c r="I632" s="3"/>
      <c r="J632" s="2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3"/>
      <c r="B633" s="3"/>
      <c r="C633" s="3"/>
      <c r="D633" s="3"/>
      <c r="E633" s="2"/>
      <c r="F633" s="2"/>
      <c r="G633" s="3"/>
      <c r="H633" s="3"/>
      <c r="I633" s="3"/>
      <c r="J633" s="2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3"/>
      <c r="B634" s="3"/>
      <c r="C634" s="3"/>
      <c r="D634" s="3"/>
      <c r="E634" s="2"/>
      <c r="F634" s="2"/>
      <c r="G634" s="3"/>
      <c r="H634" s="3"/>
      <c r="I634" s="3"/>
      <c r="J634" s="2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3"/>
      <c r="B635" s="3"/>
      <c r="C635" s="3"/>
      <c r="D635" s="3"/>
      <c r="E635" s="2"/>
      <c r="F635" s="2"/>
      <c r="G635" s="3"/>
      <c r="H635" s="3"/>
      <c r="I635" s="3"/>
      <c r="J635" s="2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3"/>
      <c r="B636" s="3"/>
      <c r="C636" s="3"/>
      <c r="D636" s="3"/>
      <c r="E636" s="2"/>
      <c r="F636" s="2"/>
      <c r="G636" s="3"/>
      <c r="H636" s="3"/>
      <c r="I636" s="3"/>
      <c r="J636" s="2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3"/>
      <c r="B637" s="3"/>
      <c r="C637" s="3"/>
      <c r="D637" s="3"/>
      <c r="E637" s="2"/>
      <c r="F637" s="2"/>
      <c r="G637" s="3"/>
      <c r="H637" s="3"/>
      <c r="I637" s="3"/>
      <c r="J637" s="2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3"/>
      <c r="B638" s="3"/>
      <c r="C638" s="3"/>
      <c r="D638" s="3"/>
      <c r="E638" s="2"/>
      <c r="F638" s="2"/>
      <c r="G638" s="3"/>
      <c r="H638" s="3"/>
      <c r="I638" s="3"/>
      <c r="J638" s="2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3"/>
      <c r="B639" s="3"/>
      <c r="C639" s="3"/>
      <c r="D639" s="3"/>
      <c r="E639" s="2"/>
      <c r="F639" s="2"/>
      <c r="G639" s="3"/>
      <c r="H639" s="3"/>
      <c r="I639" s="3"/>
      <c r="J639" s="2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3"/>
      <c r="B640" s="3"/>
      <c r="C640" s="3"/>
      <c r="D640" s="3"/>
      <c r="E640" s="2"/>
      <c r="F640" s="2"/>
      <c r="G640" s="3"/>
      <c r="H640" s="3"/>
      <c r="I640" s="3"/>
      <c r="J640" s="2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3"/>
      <c r="B641" s="3"/>
      <c r="C641" s="3"/>
      <c r="D641" s="3"/>
      <c r="E641" s="2"/>
      <c r="F641" s="2"/>
      <c r="G641" s="3"/>
      <c r="H641" s="3"/>
      <c r="I641" s="3"/>
      <c r="J641" s="2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3"/>
      <c r="B642" s="3"/>
      <c r="C642" s="3"/>
      <c r="D642" s="3"/>
      <c r="E642" s="2"/>
      <c r="F642" s="2"/>
      <c r="G642" s="3"/>
      <c r="H642" s="3"/>
      <c r="I642" s="3"/>
      <c r="J642" s="2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3"/>
      <c r="B643" s="3"/>
      <c r="C643" s="3"/>
      <c r="D643" s="3"/>
      <c r="E643" s="2"/>
      <c r="F643" s="2"/>
      <c r="G643" s="3"/>
      <c r="H643" s="3"/>
      <c r="I643" s="3"/>
      <c r="J643" s="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3"/>
      <c r="B644" s="3"/>
      <c r="C644" s="3"/>
      <c r="D644" s="3"/>
      <c r="E644" s="2"/>
      <c r="F644" s="2"/>
      <c r="G644" s="3"/>
      <c r="H644" s="3"/>
      <c r="I644" s="3"/>
      <c r="J644" s="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3"/>
      <c r="B645" s="3"/>
      <c r="C645" s="3"/>
      <c r="D645" s="3"/>
      <c r="E645" s="2"/>
      <c r="F645" s="2"/>
      <c r="G645" s="3"/>
      <c r="H645" s="3"/>
      <c r="I645" s="3"/>
      <c r="J645" s="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3"/>
      <c r="B646" s="3"/>
      <c r="C646" s="3"/>
      <c r="D646" s="3"/>
      <c r="E646" s="2"/>
      <c r="F646" s="2"/>
      <c r="G646" s="3"/>
      <c r="H646" s="3"/>
      <c r="I646" s="3"/>
      <c r="J646" s="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3"/>
      <c r="B647" s="3"/>
      <c r="C647" s="3"/>
      <c r="D647" s="3"/>
      <c r="E647" s="2"/>
      <c r="F647" s="2"/>
      <c r="G647" s="3"/>
      <c r="H647" s="3"/>
      <c r="I647" s="3"/>
      <c r="J647" s="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3"/>
      <c r="B648" s="3"/>
      <c r="C648" s="3"/>
      <c r="D648" s="3"/>
      <c r="E648" s="2"/>
      <c r="F648" s="2"/>
      <c r="G648" s="3"/>
      <c r="H648" s="3"/>
      <c r="I648" s="3"/>
      <c r="J648" s="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3"/>
      <c r="B649" s="3"/>
      <c r="C649" s="3"/>
      <c r="D649" s="3"/>
      <c r="E649" s="2"/>
      <c r="F649" s="2"/>
      <c r="G649" s="3"/>
      <c r="H649" s="3"/>
      <c r="I649" s="3"/>
      <c r="J649" s="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3"/>
      <c r="B650" s="3"/>
      <c r="C650" s="3"/>
      <c r="D650" s="3"/>
      <c r="E650" s="2"/>
      <c r="F650" s="2"/>
      <c r="G650" s="3"/>
      <c r="H650" s="3"/>
      <c r="I650" s="3"/>
      <c r="J650" s="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3"/>
      <c r="B651" s="3"/>
      <c r="C651" s="3"/>
      <c r="D651" s="3"/>
      <c r="E651" s="2"/>
      <c r="F651" s="2"/>
      <c r="G651" s="3"/>
      <c r="H651" s="3"/>
      <c r="I651" s="3"/>
      <c r="J651" s="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3"/>
      <c r="B652" s="3"/>
      <c r="C652" s="3"/>
      <c r="D652" s="3"/>
      <c r="E652" s="2"/>
      <c r="F652" s="2"/>
      <c r="G652" s="3"/>
      <c r="H652" s="3"/>
      <c r="I652" s="3"/>
      <c r="J652" s="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3"/>
      <c r="B653" s="3"/>
      <c r="C653" s="3"/>
      <c r="D653" s="3"/>
      <c r="E653" s="2"/>
      <c r="F653" s="2"/>
      <c r="G653" s="3"/>
      <c r="H653" s="3"/>
      <c r="I653" s="3"/>
      <c r="J653" s="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3"/>
      <c r="B654" s="3"/>
      <c r="C654" s="3"/>
      <c r="D654" s="3"/>
      <c r="E654" s="2"/>
      <c r="F654" s="2"/>
      <c r="G654" s="3"/>
      <c r="H654" s="3"/>
      <c r="I654" s="3"/>
      <c r="J654" s="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3"/>
      <c r="B655" s="3"/>
      <c r="C655" s="3"/>
      <c r="D655" s="3"/>
      <c r="E655" s="2"/>
      <c r="F655" s="2"/>
      <c r="G655" s="3"/>
      <c r="H655" s="3"/>
      <c r="I655" s="3"/>
      <c r="J655" s="2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3"/>
      <c r="B656" s="3"/>
      <c r="C656" s="3"/>
      <c r="D656" s="3"/>
      <c r="E656" s="2"/>
      <c r="F656" s="2"/>
      <c r="G656" s="3"/>
      <c r="H656" s="3"/>
      <c r="I656" s="3"/>
      <c r="J656" s="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3"/>
      <c r="B657" s="3"/>
      <c r="C657" s="3"/>
      <c r="D657" s="3"/>
      <c r="E657" s="2"/>
      <c r="F657" s="2"/>
      <c r="G657" s="3"/>
      <c r="H657" s="3"/>
      <c r="I657" s="3"/>
      <c r="J657" s="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3"/>
      <c r="B658" s="3"/>
      <c r="C658" s="3"/>
      <c r="D658" s="3"/>
      <c r="E658" s="2"/>
      <c r="F658" s="2"/>
      <c r="G658" s="3"/>
      <c r="H658" s="3"/>
      <c r="I658" s="3"/>
      <c r="J658" s="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3"/>
      <c r="B659" s="3"/>
      <c r="C659" s="3"/>
      <c r="D659" s="3"/>
      <c r="E659" s="2"/>
      <c r="F659" s="2"/>
      <c r="G659" s="3"/>
      <c r="H659" s="3"/>
      <c r="I659" s="3"/>
      <c r="J659" s="2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3"/>
      <c r="B660" s="3"/>
      <c r="C660" s="3"/>
      <c r="D660" s="3"/>
      <c r="E660" s="2"/>
      <c r="F660" s="2"/>
      <c r="G660" s="3"/>
      <c r="H660" s="3"/>
      <c r="I660" s="3"/>
      <c r="J660" s="2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3"/>
      <c r="B661" s="3"/>
      <c r="C661" s="3"/>
      <c r="D661" s="3"/>
      <c r="E661" s="2"/>
      <c r="F661" s="2"/>
      <c r="G661" s="3"/>
      <c r="H661" s="3"/>
      <c r="I661" s="3"/>
      <c r="J661" s="2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3"/>
      <c r="B662" s="3"/>
      <c r="C662" s="3"/>
      <c r="D662" s="3"/>
      <c r="E662" s="2"/>
      <c r="F662" s="2"/>
      <c r="G662" s="3"/>
      <c r="H662" s="3"/>
      <c r="I662" s="3"/>
      <c r="J662" s="2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3"/>
      <c r="B663" s="3"/>
      <c r="C663" s="3"/>
      <c r="D663" s="3"/>
      <c r="E663" s="2"/>
      <c r="F663" s="2"/>
      <c r="G663" s="3"/>
      <c r="H663" s="3"/>
      <c r="I663" s="3"/>
      <c r="J663" s="2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3"/>
      <c r="B664" s="3"/>
      <c r="C664" s="3"/>
      <c r="D664" s="3"/>
      <c r="E664" s="2"/>
      <c r="F664" s="2"/>
      <c r="G664" s="3"/>
      <c r="H664" s="3"/>
      <c r="I664" s="3"/>
      <c r="J664" s="2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3"/>
      <c r="B665" s="3"/>
      <c r="C665" s="3"/>
      <c r="D665" s="3"/>
      <c r="E665" s="2"/>
      <c r="F665" s="2"/>
      <c r="G665" s="3"/>
      <c r="H665" s="3"/>
      <c r="I665" s="3"/>
      <c r="J665" s="2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3"/>
      <c r="B666" s="3"/>
      <c r="C666" s="3"/>
      <c r="D666" s="3"/>
      <c r="E666" s="2"/>
      <c r="F666" s="2"/>
      <c r="G666" s="3"/>
      <c r="H666" s="3"/>
      <c r="I666" s="3"/>
      <c r="J666" s="2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3"/>
      <c r="B667" s="3"/>
      <c r="C667" s="3"/>
      <c r="D667" s="3"/>
      <c r="E667" s="2"/>
      <c r="F667" s="2"/>
      <c r="G667" s="3"/>
      <c r="H667" s="3"/>
      <c r="I667" s="3"/>
      <c r="J667" s="2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3"/>
      <c r="B668" s="3"/>
      <c r="C668" s="3"/>
      <c r="D668" s="3"/>
      <c r="E668" s="2"/>
      <c r="F668" s="2"/>
      <c r="G668" s="3"/>
      <c r="H668" s="3"/>
      <c r="I668" s="3"/>
      <c r="J668" s="2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3"/>
      <c r="B669" s="3"/>
      <c r="C669" s="3"/>
      <c r="D669" s="3"/>
      <c r="E669" s="2"/>
      <c r="F669" s="2"/>
      <c r="G669" s="3"/>
      <c r="H669" s="3"/>
      <c r="I669" s="3"/>
      <c r="J669" s="2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3"/>
      <c r="B670" s="3"/>
      <c r="C670" s="3"/>
      <c r="D670" s="3"/>
      <c r="E670" s="2"/>
      <c r="F670" s="2"/>
      <c r="G670" s="3"/>
      <c r="H670" s="3"/>
      <c r="I670" s="3"/>
      <c r="J670" s="2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3"/>
      <c r="B671" s="3"/>
      <c r="C671" s="3"/>
      <c r="D671" s="3"/>
      <c r="E671" s="2"/>
      <c r="F671" s="2"/>
      <c r="G671" s="3"/>
      <c r="H671" s="3"/>
      <c r="I671" s="3"/>
      <c r="J671" s="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3"/>
      <c r="B672" s="3"/>
      <c r="C672" s="3"/>
      <c r="D672" s="3"/>
      <c r="E672" s="2"/>
      <c r="F672" s="2"/>
      <c r="G672" s="3"/>
      <c r="H672" s="3"/>
      <c r="I672" s="3"/>
      <c r="J672" s="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3"/>
      <c r="B673" s="3"/>
      <c r="C673" s="3"/>
      <c r="D673" s="3"/>
      <c r="E673" s="2"/>
      <c r="F673" s="2"/>
      <c r="G673" s="3"/>
      <c r="H673" s="3"/>
      <c r="I673" s="3"/>
      <c r="J673" s="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3"/>
      <c r="B674" s="3"/>
      <c r="C674" s="3"/>
      <c r="D674" s="3"/>
      <c r="E674" s="2"/>
      <c r="F674" s="2"/>
      <c r="G674" s="3"/>
      <c r="H674" s="3"/>
      <c r="I674" s="3"/>
      <c r="J674" s="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3"/>
      <c r="B675" s="3"/>
      <c r="C675" s="3"/>
      <c r="D675" s="3"/>
      <c r="E675" s="2"/>
      <c r="F675" s="2"/>
      <c r="G675" s="3"/>
      <c r="H675" s="3"/>
      <c r="I675" s="3"/>
      <c r="J675" s="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3"/>
      <c r="B676" s="3"/>
      <c r="C676" s="3"/>
      <c r="D676" s="3"/>
      <c r="E676" s="2"/>
      <c r="F676" s="2"/>
      <c r="G676" s="3"/>
      <c r="H676" s="3"/>
      <c r="I676" s="3"/>
      <c r="J676" s="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3"/>
      <c r="B677" s="3"/>
      <c r="C677" s="3"/>
      <c r="D677" s="3"/>
      <c r="E677" s="2"/>
      <c r="F677" s="2"/>
      <c r="G677" s="3"/>
      <c r="H677" s="3"/>
      <c r="I677" s="3"/>
      <c r="J677" s="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3"/>
      <c r="B678" s="3"/>
      <c r="C678" s="3"/>
      <c r="D678" s="3"/>
      <c r="E678" s="2"/>
      <c r="F678" s="2"/>
      <c r="G678" s="3"/>
      <c r="H678" s="3"/>
      <c r="I678" s="3"/>
      <c r="J678" s="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3"/>
      <c r="B679" s="3"/>
      <c r="C679" s="3"/>
      <c r="D679" s="3"/>
      <c r="E679" s="2"/>
      <c r="F679" s="2"/>
      <c r="G679" s="3"/>
      <c r="H679" s="3"/>
      <c r="I679" s="3"/>
      <c r="J679" s="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3"/>
      <c r="B680" s="3"/>
      <c r="C680" s="3"/>
      <c r="D680" s="3"/>
      <c r="E680" s="2"/>
      <c r="F680" s="2"/>
      <c r="G680" s="3"/>
      <c r="H680" s="3"/>
      <c r="I680" s="3"/>
      <c r="J680" s="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3"/>
      <c r="B681" s="3"/>
      <c r="C681" s="3"/>
      <c r="D681" s="3"/>
      <c r="E681" s="2"/>
      <c r="F681" s="2"/>
      <c r="G681" s="3"/>
      <c r="H681" s="3"/>
      <c r="I681" s="3"/>
      <c r="J681" s="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3"/>
      <c r="B682" s="3"/>
      <c r="C682" s="3"/>
      <c r="D682" s="3"/>
      <c r="E682" s="2"/>
      <c r="F682" s="2"/>
      <c r="G682" s="3"/>
      <c r="H682" s="3"/>
      <c r="I682" s="3"/>
      <c r="J682" s="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3"/>
      <c r="B683" s="3"/>
      <c r="C683" s="3"/>
      <c r="D683" s="3"/>
      <c r="E683" s="2"/>
      <c r="F683" s="2"/>
      <c r="G683" s="3"/>
      <c r="H683" s="3"/>
      <c r="I683" s="3"/>
      <c r="J683" s="2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3"/>
      <c r="B684" s="3"/>
      <c r="C684" s="3"/>
      <c r="D684" s="3"/>
      <c r="E684" s="2"/>
      <c r="F684" s="2"/>
      <c r="G684" s="3"/>
      <c r="H684" s="3"/>
      <c r="I684" s="3"/>
      <c r="J684" s="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3"/>
      <c r="B685" s="3"/>
      <c r="C685" s="3"/>
      <c r="D685" s="3"/>
      <c r="E685" s="2"/>
      <c r="F685" s="2"/>
      <c r="G685" s="3"/>
      <c r="H685" s="3"/>
      <c r="I685" s="3"/>
      <c r="J685" s="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3"/>
      <c r="B686" s="3"/>
      <c r="C686" s="3"/>
      <c r="D686" s="3"/>
      <c r="E686" s="2"/>
      <c r="F686" s="2"/>
      <c r="G686" s="3"/>
      <c r="H686" s="3"/>
      <c r="I686" s="3"/>
      <c r="J686" s="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3"/>
      <c r="B687" s="3"/>
      <c r="C687" s="3"/>
      <c r="D687" s="3"/>
      <c r="E687" s="2"/>
      <c r="F687" s="2"/>
      <c r="G687" s="3"/>
      <c r="H687" s="3"/>
      <c r="I687" s="3"/>
      <c r="J687" s="2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3"/>
      <c r="B688" s="3"/>
      <c r="C688" s="3"/>
      <c r="D688" s="3"/>
      <c r="E688" s="2"/>
      <c r="F688" s="2"/>
      <c r="G688" s="3"/>
      <c r="H688" s="3"/>
      <c r="I688" s="3"/>
      <c r="J688" s="2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3"/>
      <c r="B689" s="3"/>
      <c r="C689" s="3"/>
      <c r="D689" s="3"/>
      <c r="E689" s="2"/>
      <c r="F689" s="2"/>
      <c r="G689" s="3"/>
      <c r="H689" s="3"/>
      <c r="I689" s="3"/>
      <c r="J689" s="2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3"/>
      <c r="B690" s="3"/>
      <c r="C690" s="3"/>
      <c r="D690" s="3"/>
      <c r="E690" s="2"/>
      <c r="F690" s="2"/>
      <c r="G690" s="3"/>
      <c r="H690" s="3"/>
      <c r="I690" s="3"/>
      <c r="J690" s="2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3"/>
      <c r="B691" s="3"/>
      <c r="C691" s="3"/>
      <c r="D691" s="3"/>
      <c r="E691" s="2"/>
      <c r="F691" s="2"/>
      <c r="G691" s="3"/>
      <c r="H691" s="3"/>
      <c r="I691" s="3"/>
      <c r="J691" s="2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3"/>
      <c r="B692" s="3"/>
      <c r="C692" s="3"/>
      <c r="D692" s="3"/>
      <c r="E692" s="2"/>
      <c r="F692" s="2"/>
      <c r="G692" s="3"/>
      <c r="H692" s="3"/>
      <c r="I692" s="3"/>
      <c r="J692" s="2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3"/>
      <c r="B693" s="3"/>
      <c r="C693" s="3"/>
      <c r="D693" s="3"/>
      <c r="E693" s="2"/>
      <c r="F693" s="2"/>
      <c r="G693" s="3"/>
      <c r="H693" s="3"/>
      <c r="I693" s="3"/>
      <c r="J693" s="2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3"/>
      <c r="B694" s="3"/>
      <c r="C694" s="3"/>
      <c r="D694" s="3"/>
      <c r="E694" s="2"/>
      <c r="F694" s="2"/>
      <c r="G694" s="3"/>
      <c r="H694" s="3"/>
      <c r="I694" s="3"/>
      <c r="J694" s="2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3"/>
      <c r="B695" s="3"/>
      <c r="C695" s="3"/>
      <c r="D695" s="3"/>
      <c r="E695" s="2"/>
      <c r="F695" s="2"/>
      <c r="G695" s="3"/>
      <c r="H695" s="3"/>
      <c r="I695" s="3"/>
      <c r="J695" s="2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3"/>
      <c r="B696" s="3"/>
      <c r="C696" s="3"/>
      <c r="D696" s="3"/>
      <c r="E696" s="2"/>
      <c r="F696" s="2"/>
      <c r="G696" s="3"/>
      <c r="H696" s="3"/>
      <c r="I696" s="3"/>
      <c r="J696" s="2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3"/>
      <c r="B697" s="3"/>
      <c r="C697" s="3"/>
      <c r="D697" s="3"/>
      <c r="E697" s="2"/>
      <c r="F697" s="2"/>
      <c r="G697" s="3"/>
      <c r="H697" s="3"/>
      <c r="I697" s="3"/>
      <c r="J697" s="2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3"/>
      <c r="B698" s="3"/>
      <c r="C698" s="3"/>
      <c r="D698" s="3"/>
      <c r="E698" s="2"/>
      <c r="F698" s="2"/>
      <c r="G698" s="3"/>
      <c r="H698" s="3"/>
      <c r="I698" s="3"/>
      <c r="J698" s="2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3"/>
      <c r="B699" s="3"/>
      <c r="C699" s="3"/>
      <c r="D699" s="3"/>
      <c r="E699" s="2"/>
      <c r="F699" s="2"/>
      <c r="G699" s="3"/>
      <c r="H699" s="3"/>
      <c r="I699" s="3"/>
      <c r="J699" s="2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3"/>
      <c r="B700" s="3"/>
      <c r="C700" s="3"/>
      <c r="D700" s="3"/>
      <c r="E700" s="2"/>
      <c r="F700" s="2"/>
      <c r="G700" s="3"/>
      <c r="H700" s="3"/>
      <c r="I700" s="3"/>
      <c r="J700" s="2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3"/>
      <c r="B701" s="3"/>
      <c r="C701" s="3"/>
      <c r="D701" s="3"/>
      <c r="E701" s="2"/>
      <c r="F701" s="2"/>
      <c r="G701" s="3"/>
      <c r="H701" s="3"/>
      <c r="I701" s="3"/>
      <c r="J701" s="2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3"/>
      <c r="B702" s="3"/>
      <c r="C702" s="3"/>
      <c r="D702" s="3"/>
      <c r="E702" s="2"/>
      <c r="F702" s="2"/>
      <c r="G702" s="3"/>
      <c r="H702" s="3"/>
      <c r="I702" s="3"/>
      <c r="J702" s="2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3"/>
      <c r="B703" s="3"/>
      <c r="C703" s="3"/>
      <c r="D703" s="3"/>
      <c r="E703" s="2"/>
      <c r="F703" s="2"/>
      <c r="G703" s="3"/>
      <c r="H703" s="3"/>
      <c r="I703" s="3"/>
      <c r="J703" s="2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3"/>
      <c r="B704" s="3"/>
      <c r="C704" s="3"/>
      <c r="D704" s="3"/>
      <c r="E704" s="2"/>
      <c r="F704" s="2"/>
      <c r="G704" s="3"/>
      <c r="H704" s="3"/>
      <c r="I704" s="3"/>
      <c r="J704" s="2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3"/>
      <c r="B705" s="3"/>
      <c r="C705" s="3"/>
      <c r="D705" s="3"/>
      <c r="E705" s="2"/>
      <c r="F705" s="2"/>
      <c r="G705" s="3"/>
      <c r="H705" s="3"/>
      <c r="I705" s="3"/>
      <c r="J705" s="2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3"/>
      <c r="B706" s="3"/>
      <c r="C706" s="3"/>
      <c r="D706" s="3"/>
      <c r="E706" s="2"/>
      <c r="F706" s="2"/>
      <c r="G706" s="3"/>
      <c r="H706" s="3"/>
      <c r="I706" s="3"/>
      <c r="J706" s="2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3"/>
      <c r="B707" s="3"/>
      <c r="C707" s="3"/>
      <c r="D707" s="3"/>
      <c r="E707" s="2"/>
      <c r="F707" s="2"/>
      <c r="G707" s="3"/>
      <c r="H707" s="3"/>
      <c r="I707" s="3"/>
      <c r="J707" s="2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3"/>
      <c r="B708" s="3"/>
      <c r="C708" s="3"/>
      <c r="D708" s="3"/>
      <c r="E708" s="2"/>
      <c r="F708" s="2"/>
      <c r="G708" s="3"/>
      <c r="H708" s="3"/>
      <c r="I708" s="3"/>
      <c r="J708" s="2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3"/>
      <c r="B709" s="3"/>
      <c r="C709" s="3"/>
      <c r="D709" s="3"/>
      <c r="E709" s="2"/>
      <c r="F709" s="2"/>
      <c r="G709" s="3"/>
      <c r="H709" s="3"/>
      <c r="I709" s="3"/>
      <c r="J709" s="2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3"/>
      <c r="B710" s="3"/>
      <c r="C710" s="3"/>
      <c r="D710" s="3"/>
      <c r="E710" s="2"/>
      <c r="F710" s="2"/>
      <c r="G710" s="3"/>
      <c r="H710" s="3"/>
      <c r="I710" s="3"/>
      <c r="J710" s="2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3"/>
      <c r="B711" s="3"/>
      <c r="C711" s="3"/>
      <c r="D711" s="3"/>
      <c r="E711" s="2"/>
      <c r="F711" s="2"/>
      <c r="G711" s="3"/>
      <c r="H711" s="3"/>
      <c r="I711" s="3"/>
      <c r="J711" s="2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3"/>
      <c r="B712" s="3"/>
      <c r="C712" s="3"/>
      <c r="D712" s="3"/>
      <c r="E712" s="2"/>
      <c r="F712" s="2"/>
      <c r="G712" s="3"/>
      <c r="H712" s="3"/>
      <c r="I712" s="3"/>
      <c r="J712" s="2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3"/>
      <c r="B713" s="3"/>
      <c r="C713" s="3"/>
      <c r="D713" s="3"/>
      <c r="E713" s="2"/>
      <c r="F713" s="2"/>
      <c r="G713" s="3"/>
      <c r="H713" s="3"/>
      <c r="I713" s="3"/>
      <c r="J713" s="2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3"/>
      <c r="B714" s="3"/>
      <c r="C714" s="3"/>
      <c r="D714" s="3"/>
      <c r="E714" s="2"/>
      <c r="F714" s="2"/>
      <c r="G714" s="3"/>
      <c r="H714" s="3"/>
      <c r="I714" s="3"/>
      <c r="J714" s="2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3"/>
      <c r="B715" s="3"/>
      <c r="C715" s="3"/>
      <c r="D715" s="3"/>
      <c r="E715" s="2"/>
      <c r="F715" s="2"/>
      <c r="G715" s="3"/>
      <c r="H715" s="3"/>
      <c r="I715" s="3"/>
      <c r="J715" s="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3"/>
      <c r="B716" s="3"/>
      <c r="C716" s="3"/>
      <c r="D716" s="3"/>
      <c r="E716" s="2"/>
      <c r="F716" s="2"/>
      <c r="G716" s="3"/>
      <c r="H716" s="3"/>
      <c r="I716" s="3"/>
      <c r="J716" s="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3"/>
      <c r="B717" s="3"/>
      <c r="C717" s="3"/>
      <c r="D717" s="3"/>
      <c r="E717" s="2"/>
      <c r="F717" s="2"/>
      <c r="G717" s="3"/>
      <c r="H717" s="3"/>
      <c r="I717" s="3"/>
      <c r="J717" s="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3"/>
      <c r="B718" s="3"/>
      <c r="C718" s="3"/>
      <c r="D718" s="3"/>
      <c r="E718" s="2"/>
      <c r="F718" s="2"/>
      <c r="G718" s="3"/>
      <c r="H718" s="3"/>
      <c r="I718" s="3"/>
      <c r="J718" s="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3"/>
      <c r="B719" s="3"/>
      <c r="C719" s="3"/>
      <c r="D719" s="3"/>
      <c r="E719" s="2"/>
      <c r="F719" s="2"/>
      <c r="G719" s="3"/>
      <c r="H719" s="3"/>
      <c r="I719" s="3"/>
      <c r="J719" s="2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3"/>
      <c r="B720" s="3"/>
      <c r="C720" s="3"/>
      <c r="D720" s="3"/>
      <c r="E720" s="2"/>
      <c r="F720" s="2"/>
      <c r="G720" s="3"/>
      <c r="H720" s="3"/>
      <c r="I720" s="3"/>
      <c r="J720" s="2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3"/>
      <c r="B721" s="3"/>
      <c r="C721" s="3"/>
      <c r="D721" s="3"/>
      <c r="E721" s="2"/>
      <c r="F721" s="2"/>
      <c r="G721" s="3"/>
      <c r="H721" s="3"/>
      <c r="I721" s="3"/>
      <c r="J721" s="2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3"/>
      <c r="B722" s="3"/>
      <c r="C722" s="3"/>
      <c r="D722" s="3"/>
      <c r="E722" s="2"/>
      <c r="F722" s="2"/>
      <c r="G722" s="3"/>
      <c r="H722" s="3"/>
      <c r="I722" s="3"/>
      <c r="J722" s="2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3"/>
      <c r="B723" s="3"/>
      <c r="C723" s="3"/>
      <c r="D723" s="3"/>
      <c r="E723" s="2"/>
      <c r="F723" s="2"/>
      <c r="G723" s="3"/>
      <c r="H723" s="3"/>
      <c r="I723" s="3"/>
      <c r="J723" s="2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3"/>
      <c r="B724" s="3"/>
      <c r="C724" s="3"/>
      <c r="D724" s="3"/>
      <c r="E724" s="2"/>
      <c r="F724" s="2"/>
      <c r="G724" s="3"/>
      <c r="H724" s="3"/>
      <c r="I724" s="3"/>
      <c r="J724" s="2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3"/>
      <c r="B725" s="3"/>
      <c r="C725" s="3"/>
      <c r="D725" s="3"/>
      <c r="E725" s="2"/>
      <c r="F725" s="2"/>
      <c r="G725" s="3"/>
      <c r="H725" s="3"/>
      <c r="I725" s="3"/>
      <c r="J725" s="2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3"/>
      <c r="B726" s="3"/>
      <c r="C726" s="3"/>
      <c r="D726" s="3"/>
      <c r="E726" s="2"/>
      <c r="F726" s="2"/>
      <c r="G726" s="3"/>
      <c r="H726" s="3"/>
      <c r="I726" s="3"/>
      <c r="J726" s="2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3"/>
      <c r="B727" s="3"/>
      <c r="C727" s="3"/>
      <c r="D727" s="3"/>
      <c r="E727" s="2"/>
      <c r="F727" s="2"/>
      <c r="G727" s="3"/>
      <c r="H727" s="3"/>
      <c r="I727" s="3"/>
      <c r="J727" s="2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3"/>
      <c r="B728" s="3"/>
      <c r="C728" s="3"/>
      <c r="D728" s="3"/>
      <c r="E728" s="2"/>
      <c r="F728" s="2"/>
      <c r="G728" s="3"/>
      <c r="H728" s="3"/>
      <c r="I728" s="3"/>
      <c r="J728" s="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3"/>
      <c r="B729" s="3"/>
      <c r="C729" s="3"/>
      <c r="D729" s="3"/>
      <c r="E729" s="2"/>
      <c r="F729" s="2"/>
      <c r="G729" s="3"/>
      <c r="H729" s="3"/>
      <c r="I729" s="3"/>
      <c r="J729" s="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3"/>
      <c r="B730" s="3"/>
      <c r="C730" s="3"/>
      <c r="D730" s="3"/>
      <c r="E730" s="2"/>
      <c r="F730" s="2"/>
      <c r="G730" s="3"/>
      <c r="H730" s="3"/>
      <c r="I730" s="3"/>
      <c r="J730" s="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3"/>
      <c r="B731" s="3"/>
      <c r="C731" s="3"/>
      <c r="D731" s="3"/>
      <c r="E731" s="2"/>
      <c r="F731" s="2"/>
      <c r="G731" s="3"/>
      <c r="H731" s="3"/>
      <c r="I731" s="3"/>
      <c r="J731" s="2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3"/>
      <c r="B732" s="3"/>
      <c r="C732" s="3"/>
      <c r="D732" s="3"/>
      <c r="E732" s="2"/>
      <c r="F732" s="2"/>
      <c r="G732" s="3"/>
      <c r="H732" s="3"/>
      <c r="I732" s="3"/>
      <c r="J732" s="2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3"/>
      <c r="B733" s="3"/>
      <c r="C733" s="3"/>
      <c r="D733" s="3"/>
      <c r="E733" s="2"/>
      <c r="F733" s="2"/>
      <c r="G733" s="3"/>
      <c r="H733" s="3"/>
      <c r="I733" s="3"/>
      <c r="J733" s="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3"/>
      <c r="B734" s="3"/>
      <c r="C734" s="3"/>
      <c r="D734" s="3"/>
      <c r="E734" s="2"/>
      <c r="F734" s="2"/>
      <c r="G734" s="3"/>
      <c r="H734" s="3"/>
      <c r="I734" s="3"/>
      <c r="J734" s="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3"/>
      <c r="B735" s="3"/>
      <c r="C735" s="3"/>
      <c r="D735" s="3"/>
      <c r="E735" s="2"/>
      <c r="F735" s="2"/>
      <c r="G735" s="3"/>
      <c r="H735" s="3"/>
      <c r="I735" s="3"/>
      <c r="J735" s="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3"/>
      <c r="B736" s="3"/>
      <c r="C736" s="3"/>
      <c r="D736" s="3"/>
      <c r="E736" s="2"/>
      <c r="F736" s="2"/>
      <c r="G736" s="3"/>
      <c r="H736" s="3"/>
      <c r="I736" s="3"/>
      <c r="J736" s="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3"/>
      <c r="B737" s="3"/>
      <c r="C737" s="3"/>
      <c r="D737" s="3"/>
      <c r="E737" s="2"/>
      <c r="F737" s="2"/>
      <c r="G737" s="3"/>
      <c r="H737" s="3"/>
      <c r="I737" s="3"/>
      <c r="J737" s="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3"/>
      <c r="B738" s="3"/>
      <c r="C738" s="3"/>
      <c r="D738" s="3"/>
      <c r="E738" s="2"/>
      <c r="F738" s="2"/>
      <c r="G738" s="3"/>
      <c r="H738" s="3"/>
      <c r="I738" s="3"/>
      <c r="J738" s="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3"/>
      <c r="B739" s="3"/>
      <c r="C739" s="3"/>
      <c r="D739" s="3"/>
      <c r="E739" s="2"/>
      <c r="F739" s="2"/>
      <c r="G739" s="3"/>
      <c r="H739" s="3"/>
      <c r="I739" s="3"/>
      <c r="J739" s="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3"/>
      <c r="B740" s="3"/>
      <c r="C740" s="3"/>
      <c r="D740" s="3"/>
      <c r="E740" s="2"/>
      <c r="F740" s="2"/>
      <c r="G740" s="3"/>
      <c r="H740" s="3"/>
      <c r="I740" s="3"/>
      <c r="J740" s="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3"/>
      <c r="B741" s="3"/>
      <c r="C741" s="3"/>
      <c r="D741" s="3"/>
      <c r="E741" s="2"/>
      <c r="F741" s="2"/>
      <c r="G741" s="3"/>
      <c r="H741" s="3"/>
      <c r="I741" s="3"/>
      <c r="J741" s="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3"/>
      <c r="B742" s="3"/>
      <c r="C742" s="3"/>
      <c r="D742" s="3"/>
      <c r="E742" s="2"/>
      <c r="F742" s="2"/>
      <c r="G742" s="3"/>
      <c r="H742" s="3"/>
      <c r="I742" s="3"/>
      <c r="J742" s="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3"/>
      <c r="B743" s="3"/>
      <c r="C743" s="3"/>
      <c r="D743" s="3"/>
      <c r="E743" s="2"/>
      <c r="F743" s="2"/>
      <c r="G743" s="3"/>
      <c r="H743" s="3"/>
      <c r="I743" s="3"/>
      <c r="J743" s="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3"/>
      <c r="B744" s="3"/>
      <c r="C744" s="3"/>
      <c r="D744" s="3"/>
      <c r="E744" s="2"/>
      <c r="F744" s="2"/>
      <c r="G744" s="3"/>
      <c r="H744" s="3"/>
      <c r="I744" s="3"/>
      <c r="J744" s="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3"/>
      <c r="B745" s="3"/>
      <c r="C745" s="3"/>
      <c r="D745" s="3"/>
      <c r="E745" s="2"/>
      <c r="F745" s="2"/>
      <c r="G745" s="3"/>
      <c r="H745" s="3"/>
      <c r="I745" s="3"/>
      <c r="J745" s="2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3"/>
      <c r="B746" s="3"/>
      <c r="C746" s="3"/>
      <c r="D746" s="3"/>
      <c r="E746" s="2"/>
      <c r="F746" s="2"/>
      <c r="G746" s="3"/>
      <c r="H746" s="3"/>
      <c r="I746" s="3"/>
      <c r="J746" s="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3"/>
      <c r="B747" s="3"/>
      <c r="C747" s="3"/>
      <c r="D747" s="3"/>
      <c r="E747" s="2"/>
      <c r="F747" s="2"/>
      <c r="G747" s="3"/>
      <c r="H747" s="3"/>
      <c r="I747" s="3"/>
      <c r="J747" s="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3"/>
      <c r="B748" s="3"/>
      <c r="C748" s="3"/>
      <c r="D748" s="3"/>
      <c r="E748" s="2"/>
      <c r="F748" s="2"/>
      <c r="G748" s="3"/>
      <c r="H748" s="3"/>
      <c r="I748" s="3"/>
      <c r="J748" s="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3"/>
      <c r="B749" s="3"/>
      <c r="C749" s="3"/>
      <c r="D749" s="3"/>
      <c r="E749" s="2"/>
      <c r="F749" s="2"/>
      <c r="G749" s="3"/>
      <c r="H749" s="3"/>
      <c r="I749" s="3"/>
      <c r="J749" s="2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3"/>
      <c r="B750" s="3"/>
      <c r="C750" s="3"/>
      <c r="D750" s="3"/>
      <c r="E750" s="2"/>
      <c r="F750" s="2"/>
      <c r="G750" s="3"/>
      <c r="H750" s="3"/>
      <c r="I750" s="3"/>
      <c r="J750" s="2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3"/>
      <c r="B751" s="3"/>
      <c r="C751" s="3"/>
      <c r="D751" s="3"/>
      <c r="E751" s="2"/>
      <c r="F751" s="2"/>
      <c r="G751" s="3"/>
      <c r="H751" s="3"/>
      <c r="I751" s="3"/>
      <c r="J751" s="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3"/>
      <c r="B752" s="3"/>
      <c r="C752" s="3"/>
      <c r="D752" s="3"/>
      <c r="E752" s="2"/>
      <c r="F752" s="2"/>
      <c r="G752" s="3"/>
      <c r="H752" s="3"/>
      <c r="I752" s="3"/>
      <c r="J752" s="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3"/>
      <c r="B753" s="3"/>
      <c r="C753" s="3"/>
      <c r="D753" s="3"/>
      <c r="E753" s="2"/>
      <c r="F753" s="2"/>
      <c r="G753" s="3"/>
      <c r="H753" s="3"/>
      <c r="I753" s="3"/>
      <c r="J753" s="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3"/>
      <c r="B754" s="3"/>
      <c r="C754" s="3"/>
      <c r="D754" s="3"/>
      <c r="E754" s="2"/>
      <c r="F754" s="2"/>
      <c r="G754" s="3"/>
      <c r="H754" s="3"/>
      <c r="I754" s="3"/>
      <c r="J754" s="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3"/>
      <c r="B755" s="3"/>
      <c r="C755" s="3"/>
      <c r="D755" s="3"/>
      <c r="E755" s="2"/>
      <c r="F755" s="2"/>
      <c r="G755" s="3"/>
      <c r="H755" s="3"/>
      <c r="I755" s="3"/>
      <c r="J755" s="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3"/>
      <c r="B756" s="3"/>
      <c r="C756" s="3"/>
      <c r="D756" s="3"/>
      <c r="E756" s="2"/>
      <c r="F756" s="2"/>
      <c r="G756" s="3"/>
      <c r="H756" s="3"/>
      <c r="I756" s="3"/>
      <c r="J756" s="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3"/>
      <c r="B757" s="3"/>
      <c r="C757" s="3"/>
      <c r="D757" s="3"/>
      <c r="E757" s="2"/>
      <c r="F757" s="2"/>
      <c r="G757" s="3"/>
      <c r="H757" s="3"/>
      <c r="I757" s="3"/>
      <c r="J757" s="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3"/>
      <c r="B758" s="3"/>
      <c r="C758" s="3"/>
      <c r="D758" s="3"/>
      <c r="E758" s="2"/>
      <c r="F758" s="2"/>
      <c r="G758" s="3"/>
      <c r="H758" s="3"/>
      <c r="I758" s="3"/>
      <c r="J758" s="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3"/>
      <c r="B759" s="3"/>
      <c r="C759" s="3"/>
      <c r="D759" s="3"/>
      <c r="E759" s="2"/>
      <c r="F759" s="2"/>
      <c r="G759" s="3"/>
      <c r="H759" s="3"/>
      <c r="I759" s="3"/>
      <c r="J759" s="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3"/>
      <c r="B760" s="3"/>
      <c r="C760" s="3"/>
      <c r="D760" s="3"/>
      <c r="E760" s="2"/>
      <c r="F760" s="2"/>
      <c r="G760" s="3"/>
      <c r="H760" s="3"/>
      <c r="I760" s="3"/>
      <c r="J760" s="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3"/>
      <c r="B761" s="3"/>
      <c r="C761" s="3"/>
      <c r="D761" s="3"/>
      <c r="E761" s="2"/>
      <c r="F761" s="2"/>
      <c r="G761" s="3"/>
      <c r="H761" s="3"/>
      <c r="I761" s="3"/>
      <c r="J761" s="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3"/>
      <c r="B762" s="3"/>
      <c r="C762" s="3"/>
      <c r="D762" s="3"/>
      <c r="E762" s="2"/>
      <c r="F762" s="2"/>
      <c r="G762" s="3"/>
      <c r="H762" s="3"/>
      <c r="I762" s="3"/>
      <c r="J762" s="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3"/>
      <c r="B763" s="3"/>
      <c r="C763" s="3"/>
      <c r="D763" s="3"/>
      <c r="E763" s="2"/>
      <c r="F763" s="2"/>
      <c r="G763" s="3"/>
      <c r="H763" s="3"/>
      <c r="I763" s="3"/>
      <c r="J763" s="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3"/>
      <c r="B764" s="3"/>
      <c r="C764" s="3"/>
      <c r="D764" s="3"/>
      <c r="E764" s="2"/>
      <c r="F764" s="2"/>
      <c r="G764" s="3"/>
      <c r="H764" s="3"/>
      <c r="I764" s="3"/>
      <c r="J764" s="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3"/>
      <c r="B765" s="3"/>
      <c r="C765" s="3"/>
      <c r="D765" s="3"/>
      <c r="E765" s="2"/>
      <c r="F765" s="2"/>
      <c r="G765" s="3"/>
      <c r="H765" s="3"/>
      <c r="I765" s="3"/>
      <c r="J765" s="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3"/>
      <c r="B766" s="3"/>
      <c r="C766" s="3"/>
      <c r="D766" s="3"/>
      <c r="E766" s="2"/>
      <c r="F766" s="2"/>
      <c r="G766" s="3"/>
      <c r="H766" s="3"/>
      <c r="I766" s="3"/>
      <c r="J766" s="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3"/>
      <c r="B767" s="3"/>
      <c r="C767" s="3"/>
      <c r="D767" s="3"/>
      <c r="E767" s="2"/>
      <c r="F767" s="2"/>
      <c r="G767" s="3"/>
      <c r="H767" s="3"/>
      <c r="I767" s="3"/>
      <c r="J767" s="2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3"/>
      <c r="B768" s="3"/>
      <c r="C768" s="3"/>
      <c r="D768" s="3"/>
      <c r="E768" s="2"/>
      <c r="F768" s="2"/>
      <c r="G768" s="3"/>
      <c r="H768" s="3"/>
      <c r="I768" s="3"/>
      <c r="J768" s="2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3"/>
      <c r="B769" s="3"/>
      <c r="C769" s="3"/>
      <c r="D769" s="3"/>
      <c r="E769" s="2"/>
      <c r="F769" s="2"/>
      <c r="G769" s="3"/>
      <c r="H769" s="3"/>
      <c r="I769" s="3"/>
      <c r="J769" s="2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3"/>
      <c r="B770" s="3"/>
      <c r="C770" s="3"/>
      <c r="D770" s="3"/>
      <c r="E770" s="2"/>
      <c r="F770" s="2"/>
      <c r="G770" s="3"/>
      <c r="H770" s="3"/>
      <c r="I770" s="3"/>
      <c r="J770" s="2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3"/>
      <c r="B771" s="3"/>
      <c r="C771" s="3"/>
      <c r="D771" s="3"/>
      <c r="E771" s="2"/>
      <c r="F771" s="2"/>
      <c r="G771" s="3"/>
      <c r="H771" s="3"/>
      <c r="I771" s="3"/>
      <c r="J771" s="2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3"/>
      <c r="B772" s="3"/>
      <c r="C772" s="3"/>
      <c r="D772" s="3"/>
      <c r="E772" s="2"/>
      <c r="F772" s="2"/>
      <c r="G772" s="3"/>
      <c r="H772" s="3"/>
      <c r="I772" s="3"/>
      <c r="J772" s="2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3"/>
      <c r="B773" s="3"/>
      <c r="C773" s="3"/>
      <c r="D773" s="3"/>
      <c r="E773" s="2"/>
      <c r="F773" s="2"/>
      <c r="G773" s="3"/>
      <c r="H773" s="3"/>
      <c r="I773" s="3"/>
      <c r="J773" s="2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3"/>
      <c r="B774" s="3"/>
      <c r="C774" s="3"/>
      <c r="D774" s="3"/>
      <c r="E774" s="2"/>
      <c r="F774" s="2"/>
      <c r="G774" s="3"/>
      <c r="H774" s="3"/>
      <c r="I774" s="3"/>
      <c r="J774" s="2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3"/>
      <c r="B775" s="3"/>
      <c r="C775" s="3"/>
      <c r="D775" s="3"/>
      <c r="E775" s="2"/>
      <c r="F775" s="2"/>
      <c r="G775" s="3"/>
      <c r="H775" s="3"/>
      <c r="I775" s="3"/>
      <c r="J775" s="2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3"/>
      <c r="B776" s="3"/>
      <c r="C776" s="3"/>
      <c r="D776" s="3"/>
      <c r="E776" s="2"/>
      <c r="F776" s="2"/>
      <c r="G776" s="3"/>
      <c r="H776" s="3"/>
      <c r="I776" s="3"/>
      <c r="J776" s="2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3"/>
      <c r="B777" s="3"/>
      <c r="C777" s="3"/>
      <c r="D777" s="3"/>
      <c r="E777" s="2"/>
      <c r="F777" s="2"/>
      <c r="G777" s="3"/>
      <c r="H777" s="3"/>
      <c r="I777" s="3"/>
      <c r="J777" s="2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3"/>
      <c r="B778" s="3"/>
      <c r="C778" s="3"/>
      <c r="D778" s="3"/>
      <c r="E778" s="2"/>
      <c r="F778" s="2"/>
      <c r="G778" s="3"/>
      <c r="H778" s="3"/>
      <c r="I778" s="3"/>
      <c r="J778" s="2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3"/>
      <c r="B779" s="3"/>
      <c r="C779" s="3"/>
      <c r="D779" s="3"/>
      <c r="E779" s="2"/>
      <c r="F779" s="2"/>
      <c r="G779" s="3"/>
      <c r="H779" s="3"/>
      <c r="I779" s="3"/>
      <c r="J779" s="2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3"/>
      <c r="B780" s="3"/>
      <c r="C780" s="3"/>
      <c r="D780" s="3"/>
      <c r="E780" s="2"/>
      <c r="F780" s="2"/>
      <c r="G780" s="3"/>
      <c r="H780" s="3"/>
      <c r="I780" s="3"/>
      <c r="J780" s="2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3"/>
      <c r="B781" s="3"/>
      <c r="C781" s="3"/>
      <c r="D781" s="3"/>
      <c r="E781" s="2"/>
      <c r="F781" s="2"/>
      <c r="G781" s="3"/>
      <c r="H781" s="3"/>
      <c r="I781" s="3"/>
      <c r="J781" s="2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3"/>
      <c r="B782" s="3"/>
      <c r="C782" s="3"/>
      <c r="D782" s="3"/>
      <c r="E782" s="2"/>
      <c r="F782" s="2"/>
      <c r="G782" s="3"/>
      <c r="H782" s="3"/>
      <c r="I782" s="3"/>
      <c r="J782" s="2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3"/>
      <c r="B783" s="3"/>
      <c r="C783" s="3"/>
      <c r="D783" s="3"/>
      <c r="E783" s="2"/>
      <c r="F783" s="2"/>
      <c r="G783" s="3"/>
      <c r="H783" s="3"/>
      <c r="I783" s="3"/>
      <c r="J783" s="2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3"/>
      <c r="B784" s="3"/>
      <c r="C784" s="3"/>
      <c r="D784" s="3"/>
      <c r="E784" s="2"/>
      <c r="F784" s="2"/>
      <c r="G784" s="3"/>
      <c r="H784" s="3"/>
      <c r="I784" s="3"/>
      <c r="J784" s="2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3"/>
      <c r="B785" s="3"/>
      <c r="C785" s="3"/>
      <c r="D785" s="3"/>
      <c r="E785" s="2"/>
      <c r="F785" s="2"/>
      <c r="G785" s="3"/>
      <c r="H785" s="3"/>
      <c r="I785" s="3"/>
      <c r="J785" s="2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3"/>
      <c r="B786" s="3"/>
      <c r="C786" s="3"/>
      <c r="D786" s="3"/>
      <c r="E786" s="2"/>
      <c r="F786" s="2"/>
      <c r="G786" s="3"/>
      <c r="H786" s="3"/>
      <c r="I786" s="3"/>
      <c r="J786" s="2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3"/>
      <c r="B787" s="3"/>
      <c r="C787" s="3"/>
      <c r="D787" s="3"/>
      <c r="E787" s="2"/>
      <c r="F787" s="2"/>
      <c r="G787" s="3"/>
      <c r="H787" s="3"/>
      <c r="I787" s="3"/>
      <c r="J787" s="2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3"/>
      <c r="B788" s="3"/>
      <c r="C788" s="3"/>
      <c r="D788" s="3"/>
      <c r="E788" s="2"/>
      <c r="F788" s="2"/>
      <c r="G788" s="3"/>
      <c r="H788" s="3"/>
      <c r="I788" s="3"/>
      <c r="J788" s="2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3"/>
      <c r="B789" s="3"/>
      <c r="C789" s="3"/>
      <c r="D789" s="3"/>
      <c r="E789" s="2"/>
      <c r="F789" s="2"/>
      <c r="G789" s="3"/>
      <c r="H789" s="3"/>
      <c r="I789" s="3"/>
      <c r="J789" s="2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3"/>
      <c r="B790" s="3"/>
      <c r="C790" s="3"/>
      <c r="D790" s="3"/>
      <c r="E790" s="2"/>
      <c r="F790" s="2"/>
      <c r="G790" s="3"/>
      <c r="H790" s="3"/>
      <c r="I790" s="3"/>
      <c r="J790" s="2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3"/>
      <c r="B791" s="3"/>
      <c r="C791" s="3"/>
      <c r="D791" s="3"/>
      <c r="E791" s="2"/>
      <c r="F791" s="2"/>
      <c r="G791" s="3"/>
      <c r="H791" s="3"/>
      <c r="I791" s="3"/>
      <c r="J791" s="2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3"/>
      <c r="B792" s="3"/>
      <c r="C792" s="3"/>
      <c r="D792" s="3"/>
      <c r="E792" s="2"/>
      <c r="F792" s="2"/>
      <c r="G792" s="3"/>
      <c r="H792" s="3"/>
      <c r="I792" s="3"/>
      <c r="J792" s="2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3"/>
      <c r="B793" s="3"/>
      <c r="C793" s="3"/>
      <c r="D793" s="3"/>
      <c r="E793" s="2"/>
      <c r="F793" s="2"/>
      <c r="G793" s="3"/>
      <c r="H793" s="3"/>
      <c r="I793" s="3"/>
      <c r="J793" s="2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3"/>
      <c r="B794" s="3"/>
      <c r="C794" s="3"/>
      <c r="D794" s="3"/>
      <c r="E794" s="2"/>
      <c r="F794" s="2"/>
      <c r="G794" s="3"/>
      <c r="H794" s="3"/>
      <c r="I794" s="3"/>
      <c r="J794" s="2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3"/>
      <c r="B795" s="3"/>
      <c r="C795" s="3"/>
      <c r="D795" s="3"/>
      <c r="E795" s="2"/>
      <c r="F795" s="2"/>
      <c r="G795" s="3"/>
      <c r="H795" s="3"/>
      <c r="I795" s="3"/>
      <c r="J795" s="2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3"/>
      <c r="B796" s="3"/>
      <c r="C796" s="3"/>
      <c r="D796" s="3"/>
      <c r="E796" s="2"/>
      <c r="F796" s="2"/>
      <c r="G796" s="3"/>
      <c r="H796" s="3"/>
      <c r="I796" s="3"/>
      <c r="J796" s="2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3"/>
      <c r="B797" s="3"/>
      <c r="C797" s="3"/>
      <c r="D797" s="3"/>
      <c r="E797" s="2"/>
      <c r="F797" s="2"/>
      <c r="G797" s="3"/>
      <c r="H797" s="3"/>
      <c r="I797" s="3"/>
      <c r="J797" s="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3"/>
      <c r="B798" s="3"/>
      <c r="C798" s="3"/>
      <c r="D798" s="3"/>
      <c r="E798" s="2"/>
      <c r="F798" s="2"/>
      <c r="G798" s="3"/>
      <c r="H798" s="3"/>
      <c r="I798" s="3"/>
      <c r="J798" s="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3"/>
      <c r="B799" s="3"/>
      <c r="C799" s="3"/>
      <c r="D799" s="3"/>
      <c r="E799" s="2"/>
      <c r="F799" s="2"/>
      <c r="G799" s="3"/>
      <c r="H799" s="3"/>
      <c r="I799" s="3"/>
      <c r="J799" s="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3"/>
      <c r="B800" s="3"/>
      <c r="C800" s="3"/>
      <c r="D800" s="3"/>
      <c r="E800" s="2"/>
      <c r="F800" s="2"/>
      <c r="G800" s="3"/>
      <c r="H800" s="3"/>
      <c r="I800" s="3"/>
      <c r="J800" s="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3"/>
      <c r="B801" s="3"/>
      <c r="C801" s="3"/>
      <c r="D801" s="3"/>
      <c r="E801" s="2"/>
      <c r="F801" s="2"/>
      <c r="G801" s="3"/>
      <c r="H801" s="3"/>
      <c r="I801" s="3"/>
      <c r="J801" s="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3"/>
      <c r="B802" s="3"/>
      <c r="C802" s="3"/>
      <c r="D802" s="3"/>
      <c r="E802" s="2"/>
      <c r="F802" s="2"/>
      <c r="G802" s="3"/>
      <c r="H802" s="3"/>
      <c r="I802" s="3"/>
      <c r="J802" s="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3"/>
      <c r="B803" s="3"/>
      <c r="C803" s="3"/>
      <c r="D803" s="3"/>
      <c r="E803" s="2"/>
      <c r="F803" s="2"/>
      <c r="G803" s="3"/>
      <c r="H803" s="3"/>
      <c r="I803" s="3"/>
      <c r="J803" s="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3"/>
      <c r="B804" s="3"/>
      <c r="C804" s="3"/>
      <c r="D804" s="3"/>
      <c r="E804" s="2"/>
      <c r="F804" s="2"/>
      <c r="G804" s="3"/>
      <c r="H804" s="3"/>
      <c r="I804" s="3"/>
      <c r="J804" s="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3"/>
      <c r="B805" s="3"/>
      <c r="C805" s="3"/>
      <c r="D805" s="3"/>
      <c r="E805" s="2"/>
      <c r="F805" s="2"/>
      <c r="G805" s="3"/>
      <c r="H805" s="3"/>
      <c r="I805" s="3"/>
      <c r="J805" s="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3"/>
      <c r="B806" s="3"/>
      <c r="C806" s="3"/>
      <c r="D806" s="3"/>
      <c r="E806" s="2"/>
      <c r="F806" s="2"/>
      <c r="G806" s="3"/>
      <c r="H806" s="3"/>
      <c r="I806" s="3"/>
      <c r="J806" s="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3"/>
      <c r="B807" s="3"/>
      <c r="C807" s="3"/>
      <c r="D807" s="3"/>
      <c r="E807" s="2"/>
      <c r="F807" s="2"/>
      <c r="G807" s="3"/>
      <c r="H807" s="3"/>
      <c r="I807" s="3"/>
      <c r="J807" s="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3"/>
      <c r="B808" s="3"/>
      <c r="C808" s="3"/>
      <c r="D808" s="3"/>
      <c r="E808" s="2"/>
      <c r="F808" s="2"/>
      <c r="G808" s="3"/>
      <c r="H808" s="3"/>
      <c r="I808" s="3"/>
      <c r="J808" s="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3"/>
      <c r="B809" s="3"/>
      <c r="C809" s="3"/>
      <c r="D809" s="3"/>
      <c r="E809" s="2"/>
      <c r="F809" s="2"/>
      <c r="G809" s="3"/>
      <c r="H809" s="3"/>
      <c r="I809" s="3"/>
      <c r="J809" s="2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3"/>
      <c r="B810" s="3"/>
      <c r="C810" s="3"/>
      <c r="D810" s="3"/>
      <c r="E810" s="2"/>
      <c r="F810" s="2"/>
      <c r="G810" s="3"/>
      <c r="H810" s="3"/>
      <c r="I810" s="3"/>
      <c r="J810" s="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3"/>
      <c r="B811" s="3"/>
      <c r="C811" s="3"/>
      <c r="D811" s="3"/>
      <c r="E811" s="2"/>
      <c r="F811" s="2"/>
      <c r="G811" s="3"/>
      <c r="H811" s="3"/>
      <c r="I811" s="3"/>
      <c r="J811" s="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3"/>
      <c r="B812" s="3"/>
      <c r="C812" s="3"/>
      <c r="D812" s="3"/>
      <c r="E812" s="2"/>
      <c r="F812" s="2"/>
      <c r="G812" s="3"/>
      <c r="H812" s="3"/>
      <c r="I812" s="3"/>
      <c r="J812" s="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3"/>
      <c r="B813" s="3"/>
      <c r="C813" s="3"/>
      <c r="D813" s="3"/>
      <c r="E813" s="2"/>
      <c r="F813" s="2"/>
      <c r="G813" s="3"/>
      <c r="H813" s="3"/>
      <c r="I813" s="3"/>
      <c r="J813" s="2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3"/>
      <c r="B814" s="3"/>
      <c r="C814" s="3"/>
      <c r="D814" s="3"/>
      <c r="E814" s="2"/>
      <c r="F814" s="2"/>
      <c r="G814" s="3"/>
      <c r="H814" s="3"/>
      <c r="I814" s="3"/>
      <c r="J814" s="2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3"/>
      <c r="B815" s="3"/>
      <c r="C815" s="3"/>
      <c r="D815" s="3"/>
      <c r="E815" s="2"/>
      <c r="F815" s="2"/>
      <c r="G815" s="3"/>
      <c r="H815" s="3"/>
      <c r="I815" s="3"/>
      <c r="J815" s="2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3"/>
      <c r="B816" s="3"/>
      <c r="C816" s="3"/>
      <c r="D816" s="3"/>
      <c r="E816" s="2"/>
      <c r="F816" s="2"/>
      <c r="G816" s="3"/>
      <c r="H816" s="3"/>
      <c r="I816" s="3"/>
      <c r="J816" s="2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3"/>
      <c r="B817" s="3"/>
      <c r="C817" s="3"/>
      <c r="D817" s="3"/>
      <c r="E817" s="2"/>
      <c r="F817" s="2"/>
      <c r="G817" s="3"/>
      <c r="H817" s="3"/>
      <c r="I817" s="3"/>
      <c r="J817" s="2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3"/>
      <c r="B818" s="3"/>
      <c r="C818" s="3"/>
      <c r="D818" s="3"/>
      <c r="E818" s="2"/>
      <c r="F818" s="2"/>
      <c r="G818" s="3"/>
      <c r="H818" s="3"/>
      <c r="I818" s="3"/>
      <c r="J818" s="2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3"/>
      <c r="B819" s="3"/>
      <c r="C819" s="3"/>
      <c r="D819" s="3"/>
      <c r="E819" s="2"/>
      <c r="F819" s="2"/>
      <c r="G819" s="3"/>
      <c r="H819" s="3"/>
      <c r="I819" s="3"/>
      <c r="J819" s="2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3"/>
      <c r="B820" s="3"/>
      <c r="C820" s="3"/>
      <c r="D820" s="3"/>
      <c r="E820" s="2"/>
      <c r="F820" s="2"/>
      <c r="G820" s="3"/>
      <c r="H820" s="3"/>
      <c r="I820" s="3"/>
      <c r="J820" s="2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3"/>
      <c r="B821" s="3"/>
      <c r="C821" s="3"/>
      <c r="D821" s="3"/>
      <c r="E821" s="2"/>
      <c r="F821" s="2"/>
      <c r="G821" s="3"/>
      <c r="H821" s="3"/>
      <c r="I821" s="3"/>
      <c r="J821" s="2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3"/>
      <c r="B822" s="3"/>
      <c r="C822" s="3"/>
      <c r="D822" s="3"/>
      <c r="E822" s="2"/>
      <c r="F822" s="2"/>
      <c r="G822" s="3"/>
      <c r="H822" s="3"/>
      <c r="I822" s="3"/>
      <c r="J822" s="2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3"/>
      <c r="B823" s="3"/>
      <c r="C823" s="3"/>
      <c r="D823" s="3"/>
      <c r="E823" s="2"/>
      <c r="F823" s="2"/>
      <c r="G823" s="3"/>
      <c r="H823" s="3"/>
      <c r="I823" s="3"/>
      <c r="J823" s="2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3"/>
      <c r="B824" s="3"/>
      <c r="C824" s="3"/>
      <c r="D824" s="3"/>
      <c r="E824" s="2"/>
      <c r="F824" s="2"/>
      <c r="G824" s="3"/>
      <c r="H824" s="3"/>
      <c r="I824" s="3"/>
      <c r="J824" s="2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3"/>
      <c r="B825" s="3"/>
      <c r="C825" s="3"/>
      <c r="D825" s="3"/>
      <c r="E825" s="2"/>
      <c r="F825" s="2"/>
      <c r="G825" s="3"/>
      <c r="H825" s="3"/>
      <c r="I825" s="3"/>
      <c r="J825" s="2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3"/>
      <c r="B826" s="3"/>
      <c r="C826" s="3"/>
      <c r="D826" s="3"/>
      <c r="E826" s="2"/>
      <c r="F826" s="2"/>
      <c r="G826" s="3"/>
      <c r="H826" s="3"/>
      <c r="I826" s="3"/>
      <c r="J826" s="2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3"/>
      <c r="B827" s="3"/>
      <c r="C827" s="3"/>
      <c r="D827" s="3"/>
      <c r="E827" s="2"/>
      <c r="F827" s="2"/>
      <c r="G827" s="3"/>
      <c r="H827" s="3"/>
      <c r="I827" s="3"/>
      <c r="J827" s="2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3"/>
      <c r="B828" s="3"/>
      <c r="C828" s="3"/>
      <c r="D828" s="3"/>
      <c r="E828" s="2"/>
      <c r="F828" s="2"/>
      <c r="G828" s="3"/>
      <c r="H828" s="3"/>
      <c r="I828" s="3"/>
      <c r="J828" s="2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3"/>
      <c r="B829" s="3"/>
      <c r="C829" s="3"/>
      <c r="D829" s="3"/>
      <c r="E829" s="2"/>
      <c r="F829" s="2"/>
      <c r="G829" s="3"/>
      <c r="H829" s="3"/>
      <c r="I829" s="3"/>
      <c r="J829" s="2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3"/>
      <c r="B830" s="3"/>
      <c r="C830" s="3"/>
      <c r="D830" s="3"/>
      <c r="E830" s="2"/>
      <c r="F830" s="2"/>
      <c r="G830" s="3"/>
      <c r="H830" s="3"/>
      <c r="I830" s="3"/>
      <c r="J830" s="2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3"/>
      <c r="B831" s="3"/>
      <c r="C831" s="3"/>
      <c r="D831" s="3"/>
      <c r="E831" s="2"/>
      <c r="F831" s="2"/>
      <c r="G831" s="3"/>
      <c r="H831" s="3"/>
      <c r="I831" s="3"/>
      <c r="J831" s="2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3"/>
      <c r="B832" s="3"/>
      <c r="C832" s="3"/>
      <c r="D832" s="3"/>
      <c r="E832" s="2"/>
      <c r="F832" s="2"/>
      <c r="G832" s="3"/>
      <c r="H832" s="3"/>
      <c r="I832" s="3"/>
      <c r="J832" s="2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3"/>
      <c r="B833" s="3"/>
      <c r="C833" s="3"/>
      <c r="D833" s="3"/>
      <c r="E833" s="2"/>
      <c r="F833" s="2"/>
      <c r="G833" s="3"/>
      <c r="H833" s="3"/>
      <c r="I833" s="3"/>
      <c r="J833" s="2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3"/>
      <c r="B834" s="3"/>
      <c r="C834" s="3"/>
      <c r="D834" s="3"/>
      <c r="E834" s="2"/>
      <c r="F834" s="2"/>
      <c r="G834" s="3"/>
      <c r="H834" s="3"/>
      <c r="I834" s="3"/>
      <c r="J834" s="2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3"/>
      <c r="B835" s="3"/>
      <c r="C835" s="3"/>
      <c r="D835" s="3"/>
      <c r="E835" s="2"/>
      <c r="F835" s="2"/>
      <c r="G835" s="3"/>
      <c r="H835" s="3"/>
      <c r="I835" s="3"/>
      <c r="J835" s="2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3"/>
      <c r="B836" s="3"/>
      <c r="C836" s="3"/>
      <c r="D836" s="3"/>
      <c r="E836" s="2"/>
      <c r="F836" s="2"/>
      <c r="G836" s="3"/>
      <c r="H836" s="3"/>
      <c r="I836" s="3"/>
      <c r="J836" s="2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3"/>
      <c r="B837" s="3"/>
      <c r="C837" s="3"/>
      <c r="D837" s="3"/>
      <c r="E837" s="2"/>
      <c r="F837" s="2"/>
      <c r="G837" s="3"/>
      <c r="H837" s="3"/>
      <c r="I837" s="3"/>
      <c r="J837" s="2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3"/>
      <c r="B838" s="3"/>
      <c r="C838" s="3"/>
      <c r="D838" s="3"/>
      <c r="E838" s="2"/>
      <c r="F838" s="2"/>
      <c r="G838" s="3"/>
      <c r="H838" s="3"/>
      <c r="I838" s="3"/>
      <c r="J838" s="2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3"/>
      <c r="B839" s="3"/>
      <c r="C839" s="3"/>
      <c r="D839" s="3"/>
      <c r="E839" s="2"/>
      <c r="F839" s="2"/>
      <c r="G839" s="3"/>
      <c r="H839" s="3"/>
      <c r="I839" s="3"/>
      <c r="J839" s="2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3"/>
      <c r="B840" s="3"/>
      <c r="C840" s="3"/>
      <c r="D840" s="3"/>
      <c r="E840" s="2"/>
      <c r="F840" s="2"/>
      <c r="G840" s="3"/>
      <c r="H840" s="3"/>
      <c r="I840" s="3"/>
      <c r="J840" s="2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3"/>
      <c r="B841" s="3"/>
      <c r="C841" s="3"/>
      <c r="D841" s="3"/>
      <c r="E841" s="2"/>
      <c r="F841" s="2"/>
      <c r="G841" s="3"/>
      <c r="H841" s="3"/>
      <c r="I841" s="3"/>
      <c r="J841" s="2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3"/>
      <c r="B842" s="3"/>
      <c r="C842" s="3"/>
      <c r="D842" s="3"/>
      <c r="E842" s="2"/>
      <c r="F842" s="2"/>
      <c r="G842" s="3"/>
      <c r="H842" s="3"/>
      <c r="I842" s="3"/>
      <c r="J842" s="2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3"/>
      <c r="B843" s="3"/>
      <c r="C843" s="3"/>
      <c r="D843" s="3"/>
      <c r="E843" s="2"/>
      <c r="F843" s="2"/>
      <c r="G843" s="3"/>
      <c r="H843" s="3"/>
      <c r="I843" s="3"/>
      <c r="J843" s="2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3"/>
      <c r="B844" s="3"/>
      <c r="C844" s="3"/>
      <c r="D844" s="3"/>
      <c r="E844" s="2"/>
      <c r="F844" s="2"/>
      <c r="G844" s="3"/>
      <c r="H844" s="3"/>
      <c r="I844" s="3"/>
      <c r="J844" s="2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3"/>
      <c r="B845" s="3"/>
      <c r="C845" s="3"/>
      <c r="D845" s="3"/>
      <c r="E845" s="2"/>
      <c r="F845" s="2"/>
      <c r="G845" s="3"/>
      <c r="H845" s="3"/>
      <c r="I845" s="3"/>
      <c r="J845" s="2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3"/>
      <c r="B846" s="3"/>
      <c r="C846" s="3"/>
      <c r="D846" s="3"/>
      <c r="E846" s="2"/>
      <c r="F846" s="2"/>
      <c r="G846" s="3"/>
      <c r="H846" s="3"/>
      <c r="I846" s="3"/>
      <c r="J846" s="2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3"/>
      <c r="B847" s="3"/>
      <c r="C847" s="3"/>
      <c r="D847" s="3"/>
      <c r="E847" s="2"/>
      <c r="F847" s="2"/>
      <c r="G847" s="3"/>
      <c r="H847" s="3"/>
      <c r="I847" s="3"/>
      <c r="J847" s="2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3"/>
      <c r="B848" s="3"/>
      <c r="C848" s="3"/>
      <c r="D848" s="3"/>
      <c r="E848" s="2"/>
      <c r="F848" s="2"/>
      <c r="G848" s="3"/>
      <c r="H848" s="3"/>
      <c r="I848" s="3"/>
      <c r="J848" s="2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3"/>
      <c r="B849" s="3"/>
      <c r="C849" s="3"/>
      <c r="D849" s="3"/>
      <c r="E849" s="2"/>
      <c r="F849" s="2"/>
      <c r="G849" s="3"/>
      <c r="H849" s="3"/>
      <c r="I849" s="3"/>
      <c r="J849" s="2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3"/>
      <c r="B850" s="3"/>
      <c r="C850" s="3"/>
      <c r="D850" s="3"/>
      <c r="E850" s="2"/>
      <c r="F850" s="2"/>
      <c r="G850" s="3"/>
      <c r="H850" s="3"/>
      <c r="I850" s="3"/>
      <c r="J850" s="2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3"/>
      <c r="B851" s="3"/>
      <c r="C851" s="3"/>
      <c r="D851" s="3"/>
      <c r="E851" s="2"/>
      <c r="F851" s="2"/>
      <c r="G851" s="3"/>
      <c r="H851" s="3"/>
      <c r="I851" s="3"/>
      <c r="J851" s="2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3"/>
      <c r="B852" s="3"/>
      <c r="C852" s="3"/>
      <c r="D852" s="3"/>
      <c r="E852" s="2"/>
      <c r="F852" s="2"/>
      <c r="G852" s="3"/>
      <c r="H852" s="3"/>
      <c r="I852" s="3"/>
      <c r="J852" s="2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3"/>
      <c r="B853" s="3"/>
      <c r="C853" s="3"/>
      <c r="D853" s="3"/>
      <c r="E853" s="2"/>
      <c r="F853" s="2"/>
      <c r="G853" s="3"/>
      <c r="H853" s="3"/>
      <c r="I853" s="3"/>
      <c r="J853" s="2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3"/>
      <c r="B854" s="3"/>
      <c r="C854" s="3"/>
      <c r="D854" s="3"/>
      <c r="E854" s="2"/>
      <c r="F854" s="2"/>
      <c r="G854" s="3"/>
      <c r="H854" s="3"/>
      <c r="I854" s="3"/>
      <c r="J854" s="2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3"/>
      <c r="B855" s="3"/>
      <c r="C855" s="3"/>
      <c r="D855" s="3"/>
      <c r="E855" s="2"/>
      <c r="F855" s="2"/>
      <c r="G855" s="3"/>
      <c r="H855" s="3"/>
      <c r="I855" s="3"/>
      <c r="J855" s="2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3"/>
      <c r="B856" s="3"/>
      <c r="C856" s="3"/>
      <c r="D856" s="3"/>
      <c r="E856" s="2"/>
      <c r="F856" s="2"/>
      <c r="G856" s="3"/>
      <c r="H856" s="3"/>
      <c r="I856" s="3"/>
      <c r="J856" s="2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3"/>
      <c r="B857" s="3"/>
      <c r="C857" s="3"/>
      <c r="D857" s="3"/>
      <c r="E857" s="2"/>
      <c r="F857" s="2"/>
      <c r="G857" s="3"/>
      <c r="H857" s="3"/>
      <c r="I857" s="3"/>
      <c r="J857" s="2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3"/>
      <c r="B858" s="3"/>
      <c r="C858" s="3"/>
      <c r="D858" s="3"/>
      <c r="E858" s="2"/>
      <c r="F858" s="2"/>
      <c r="G858" s="3"/>
      <c r="H858" s="3"/>
      <c r="I858" s="3"/>
      <c r="J858" s="2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3"/>
      <c r="B859" s="3"/>
      <c r="C859" s="3"/>
      <c r="D859" s="3"/>
      <c r="E859" s="2"/>
      <c r="F859" s="2"/>
      <c r="G859" s="3"/>
      <c r="H859" s="3"/>
      <c r="I859" s="3"/>
      <c r="J859" s="2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3"/>
      <c r="B860" s="3"/>
      <c r="C860" s="3"/>
      <c r="D860" s="3"/>
      <c r="E860" s="2"/>
      <c r="F860" s="2"/>
      <c r="G860" s="3"/>
      <c r="H860" s="3"/>
      <c r="I860" s="3"/>
      <c r="J860" s="2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3"/>
      <c r="B861" s="3"/>
      <c r="C861" s="3"/>
      <c r="D861" s="3"/>
      <c r="E861" s="2"/>
      <c r="F861" s="2"/>
      <c r="G861" s="3"/>
      <c r="H861" s="3"/>
      <c r="I861" s="3"/>
      <c r="J861" s="2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3"/>
      <c r="B862" s="3"/>
      <c r="C862" s="3"/>
      <c r="D862" s="3"/>
      <c r="E862" s="2"/>
      <c r="F862" s="2"/>
      <c r="G862" s="3"/>
      <c r="H862" s="3"/>
      <c r="I862" s="3"/>
      <c r="J862" s="2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3"/>
      <c r="B863" s="3"/>
      <c r="C863" s="3"/>
      <c r="D863" s="3"/>
      <c r="E863" s="2"/>
      <c r="F863" s="2"/>
      <c r="G863" s="3"/>
      <c r="H863" s="3"/>
      <c r="I863" s="3"/>
      <c r="J863" s="2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3"/>
      <c r="B864" s="3"/>
      <c r="C864" s="3"/>
      <c r="D864" s="3"/>
      <c r="E864" s="2"/>
      <c r="F864" s="2"/>
      <c r="G864" s="3"/>
      <c r="H864" s="3"/>
      <c r="I864" s="3"/>
      <c r="J864" s="2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3"/>
      <c r="B865" s="3"/>
      <c r="C865" s="3"/>
      <c r="D865" s="3"/>
      <c r="E865" s="2"/>
      <c r="F865" s="2"/>
      <c r="G865" s="3"/>
      <c r="H865" s="3"/>
      <c r="I865" s="3"/>
      <c r="J865" s="2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3"/>
      <c r="B866" s="3"/>
      <c r="C866" s="3"/>
      <c r="D866" s="3"/>
      <c r="E866" s="2"/>
      <c r="F866" s="2"/>
      <c r="G866" s="3"/>
      <c r="H866" s="3"/>
      <c r="I866" s="3"/>
      <c r="J866" s="2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3"/>
      <c r="B867" s="3"/>
      <c r="C867" s="3"/>
      <c r="D867" s="3"/>
      <c r="E867" s="2"/>
      <c r="F867" s="2"/>
      <c r="G867" s="3"/>
      <c r="H867" s="3"/>
      <c r="I867" s="3"/>
      <c r="J867" s="2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3"/>
      <c r="B868" s="3"/>
      <c r="C868" s="3"/>
      <c r="D868" s="3"/>
      <c r="E868" s="2"/>
      <c r="F868" s="2"/>
      <c r="G868" s="3"/>
      <c r="H868" s="3"/>
      <c r="I868" s="3"/>
      <c r="J868" s="2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3"/>
      <c r="B869" s="3"/>
      <c r="C869" s="3"/>
      <c r="D869" s="3"/>
      <c r="E869" s="2"/>
      <c r="F869" s="2"/>
      <c r="G869" s="3"/>
      <c r="H869" s="3"/>
      <c r="I869" s="3"/>
      <c r="J869" s="2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3"/>
      <c r="B870" s="3"/>
      <c r="C870" s="3"/>
      <c r="D870" s="3"/>
      <c r="E870" s="2"/>
      <c r="F870" s="2"/>
      <c r="G870" s="3"/>
      <c r="H870" s="3"/>
      <c r="I870" s="3"/>
      <c r="J870" s="2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3"/>
      <c r="B871" s="3"/>
      <c r="C871" s="3"/>
      <c r="D871" s="3"/>
      <c r="E871" s="2"/>
      <c r="F871" s="2"/>
      <c r="G871" s="3"/>
      <c r="H871" s="3"/>
      <c r="I871" s="3"/>
      <c r="J871" s="2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3"/>
      <c r="B872" s="3"/>
      <c r="C872" s="3"/>
      <c r="D872" s="3"/>
      <c r="E872" s="2"/>
      <c r="F872" s="2"/>
      <c r="G872" s="3"/>
      <c r="H872" s="3"/>
      <c r="I872" s="3"/>
      <c r="J872" s="2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3"/>
      <c r="B873" s="3"/>
      <c r="C873" s="3"/>
      <c r="D873" s="3"/>
      <c r="E873" s="2"/>
      <c r="F873" s="2"/>
      <c r="G873" s="3"/>
      <c r="H873" s="3"/>
      <c r="I873" s="3"/>
      <c r="J873" s="2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3"/>
      <c r="B874" s="3"/>
      <c r="C874" s="3"/>
      <c r="D874" s="3"/>
      <c r="E874" s="2"/>
      <c r="F874" s="2"/>
      <c r="G874" s="3"/>
      <c r="H874" s="3"/>
      <c r="I874" s="3"/>
      <c r="J874" s="2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3"/>
      <c r="B875" s="3"/>
      <c r="C875" s="3"/>
      <c r="D875" s="3"/>
      <c r="E875" s="2"/>
      <c r="F875" s="2"/>
      <c r="G875" s="3"/>
      <c r="H875" s="3"/>
      <c r="I875" s="3"/>
      <c r="J875" s="2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3"/>
      <c r="B876" s="3"/>
      <c r="C876" s="3"/>
      <c r="D876" s="3"/>
      <c r="E876" s="2"/>
      <c r="F876" s="2"/>
      <c r="G876" s="3"/>
      <c r="H876" s="3"/>
      <c r="I876" s="3"/>
      <c r="J876" s="2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3"/>
      <c r="B877" s="3"/>
      <c r="C877" s="3"/>
      <c r="D877" s="3"/>
      <c r="E877" s="2"/>
      <c r="F877" s="2"/>
      <c r="G877" s="3"/>
      <c r="H877" s="3"/>
      <c r="I877" s="3"/>
      <c r="J877" s="2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3"/>
      <c r="B878" s="3"/>
      <c r="C878" s="3"/>
      <c r="D878" s="3"/>
      <c r="E878" s="2"/>
      <c r="F878" s="2"/>
      <c r="G878" s="3"/>
      <c r="H878" s="3"/>
      <c r="I878" s="3"/>
      <c r="J878" s="2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3"/>
      <c r="B879" s="3"/>
      <c r="C879" s="3"/>
      <c r="D879" s="3"/>
      <c r="E879" s="2"/>
      <c r="F879" s="2"/>
      <c r="G879" s="3"/>
      <c r="H879" s="3"/>
      <c r="I879" s="3"/>
      <c r="J879" s="2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3"/>
      <c r="B880" s="3"/>
      <c r="C880" s="3"/>
      <c r="D880" s="3"/>
      <c r="E880" s="2"/>
      <c r="F880" s="2"/>
      <c r="G880" s="3"/>
      <c r="H880" s="3"/>
      <c r="I880" s="3"/>
      <c r="J880" s="2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3"/>
      <c r="B881" s="3"/>
      <c r="C881" s="3"/>
      <c r="D881" s="3"/>
      <c r="E881" s="2"/>
      <c r="F881" s="2"/>
      <c r="G881" s="3"/>
      <c r="H881" s="3"/>
      <c r="I881" s="3"/>
      <c r="J881" s="2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3"/>
      <c r="B882" s="3"/>
      <c r="C882" s="3"/>
      <c r="D882" s="3"/>
      <c r="E882" s="2"/>
      <c r="F882" s="2"/>
      <c r="G882" s="3"/>
      <c r="H882" s="3"/>
      <c r="I882" s="3"/>
      <c r="J882" s="2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3"/>
      <c r="B883" s="3"/>
      <c r="C883" s="3"/>
      <c r="D883" s="3"/>
      <c r="E883" s="2"/>
      <c r="F883" s="2"/>
      <c r="G883" s="3"/>
      <c r="H883" s="3"/>
      <c r="I883" s="3"/>
      <c r="J883" s="2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3"/>
      <c r="B884" s="3"/>
      <c r="C884" s="3"/>
      <c r="D884" s="3"/>
      <c r="E884" s="2"/>
      <c r="F884" s="2"/>
      <c r="G884" s="3"/>
      <c r="H884" s="3"/>
      <c r="I884" s="3"/>
      <c r="J884" s="2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3"/>
      <c r="B885" s="3"/>
      <c r="C885" s="3"/>
      <c r="D885" s="3"/>
      <c r="E885" s="2"/>
      <c r="F885" s="2"/>
      <c r="G885" s="3"/>
      <c r="H885" s="3"/>
      <c r="I885" s="3"/>
      <c r="J885" s="2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3"/>
      <c r="B886" s="3"/>
      <c r="C886" s="3"/>
      <c r="D886" s="3"/>
      <c r="E886" s="2"/>
      <c r="F886" s="2"/>
      <c r="G886" s="3"/>
      <c r="H886" s="3"/>
      <c r="I886" s="3"/>
      <c r="J886" s="2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3"/>
      <c r="B887" s="3"/>
      <c r="C887" s="3"/>
      <c r="D887" s="3"/>
      <c r="E887" s="2"/>
      <c r="F887" s="2"/>
      <c r="G887" s="3"/>
      <c r="H887" s="3"/>
      <c r="I887" s="3"/>
      <c r="J887" s="2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3"/>
      <c r="B888" s="3"/>
      <c r="C888" s="3"/>
      <c r="D888" s="3"/>
      <c r="E888" s="2"/>
      <c r="F888" s="2"/>
      <c r="G888" s="3"/>
      <c r="H888" s="3"/>
      <c r="I888" s="3"/>
      <c r="J888" s="2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3"/>
      <c r="B889" s="3"/>
      <c r="C889" s="3"/>
      <c r="D889" s="3"/>
      <c r="E889" s="2"/>
      <c r="F889" s="2"/>
      <c r="G889" s="3"/>
      <c r="H889" s="3"/>
      <c r="I889" s="3"/>
      <c r="J889" s="2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3"/>
      <c r="B890" s="3"/>
      <c r="C890" s="3"/>
      <c r="D890" s="3"/>
      <c r="E890" s="2"/>
      <c r="F890" s="2"/>
      <c r="G890" s="3"/>
      <c r="H890" s="3"/>
      <c r="I890" s="3"/>
      <c r="J890" s="2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3"/>
      <c r="B891" s="3"/>
      <c r="C891" s="3"/>
      <c r="D891" s="3"/>
      <c r="E891" s="2"/>
      <c r="F891" s="2"/>
      <c r="G891" s="3"/>
      <c r="H891" s="3"/>
      <c r="I891" s="3"/>
      <c r="J891" s="2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3"/>
      <c r="B892" s="3"/>
      <c r="C892" s="3"/>
      <c r="D892" s="3"/>
      <c r="E892" s="2"/>
      <c r="F892" s="2"/>
      <c r="G892" s="3"/>
      <c r="H892" s="3"/>
      <c r="I892" s="3"/>
      <c r="J892" s="2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3"/>
      <c r="B893" s="3"/>
      <c r="C893" s="3"/>
      <c r="D893" s="3"/>
      <c r="E893" s="2"/>
      <c r="F893" s="2"/>
      <c r="G893" s="3"/>
      <c r="H893" s="3"/>
      <c r="I893" s="3"/>
      <c r="J893" s="2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3"/>
      <c r="B894" s="3"/>
      <c r="C894" s="3"/>
      <c r="D894" s="3"/>
      <c r="E894" s="2"/>
      <c r="F894" s="2"/>
      <c r="G894" s="3"/>
      <c r="H894" s="3"/>
      <c r="I894" s="3"/>
      <c r="J894" s="2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3"/>
      <c r="B895" s="3"/>
      <c r="C895" s="3"/>
      <c r="D895" s="3"/>
      <c r="E895" s="2"/>
      <c r="F895" s="2"/>
      <c r="G895" s="3"/>
      <c r="H895" s="3"/>
      <c r="I895" s="3"/>
      <c r="J895" s="2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3"/>
      <c r="B896" s="3"/>
      <c r="C896" s="3"/>
      <c r="D896" s="3"/>
      <c r="E896" s="2"/>
      <c r="F896" s="2"/>
      <c r="G896" s="3"/>
      <c r="H896" s="3"/>
      <c r="I896" s="3"/>
      <c r="J896" s="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3"/>
      <c r="B897" s="3"/>
      <c r="C897" s="3"/>
      <c r="D897" s="3"/>
      <c r="E897" s="2"/>
      <c r="F897" s="2"/>
      <c r="G897" s="3"/>
      <c r="H897" s="3"/>
      <c r="I897" s="3"/>
      <c r="J897" s="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3"/>
      <c r="B898" s="3"/>
      <c r="C898" s="3"/>
      <c r="D898" s="3"/>
      <c r="E898" s="2"/>
      <c r="F898" s="2"/>
      <c r="G898" s="3"/>
      <c r="H898" s="3"/>
      <c r="I898" s="3"/>
      <c r="J898" s="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3"/>
      <c r="B899" s="3"/>
      <c r="C899" s="3"/>
      <c r="D899" s="3"/>
      <c r="E899" s="2"/>
      <c r="F899" s="2"/>
      <c r="G899" s="3"/>
      <c r="H899" s="3"/>
      <c r="I899" s="3"/>
      <c r="J899" s="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3"/>
      <c r="B900" s="3"/>
      <c r="C900" s="3"/>
      <c r="D900" s="3"/>
      <c r="E900" s="2"/>
      <c r="F900" s="2"/>
      <c r="G900" s="3"/>
      <c r="H900" s="3"/>
      <c r="I900" s="3"/>
      <c r="J900" s="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3"/>
      <c r="B901" s="3"/>
      <c r="C901" s="3"/>
      <c r="D901" s="3"/>
      <c r="E901" s="2"/>
      <c r="F901" s="2"/>
      <c r="G901" s="3"/>
      <c r="H901" s="3"/>
      <c r="I901" s="3"/>
      <c r="J901" s="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3"/>
      <c r="B902" s="3"/>
      <c r="C902" s="3"/>
      <c r="D902" s="3"/>
      <c r="E902" s="2"/>
      <c r="F902" s="2"/>
      <c r="G902" s="3"/>
      <c r="H902" s="3"/>
      <c r="I902" s="3"/>
      <c r="J902" s="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3"/>
      <c r="B903" s="3"/>
      <c r="C903" s="3"/>
      <c r="D903" s="3"/>
      <c r="E903" s="2"/>
      <c r="F903" s="2"/>
      <c r="G903" s="3"/>
      <c r="H903" s="3"/>
      <c r="I903" s="3"/>
      <c r="J903" s="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3"/>
      <c r="B904" s="3"/>
      <c r="C904" s="3"/>
      <c r="D904" s="3"/>
      <c r="E904" s="2"/>
      <c r="F904" s="2"/>
      <c r="G904" s="3"/>
      <c r="H904" s="3"/>
      <c r="I904" s="3"/>
      <c r="J904" s="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3"/>
      <c r="B905" s="3"/>
      <c r="C905" s="3"/>
      <c r="D905" s="3"/>
      <c r="E905" s="2"/>
      <c r="F905" s="2"/>
      <c r="G905" s="3"/>
      <c r="H905" s="3"/>
      <c r="I905" s="3"/>
      <c r="J905" s="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3"/>
      <c r="B906" s="3"/>
      <c r="C906" s="3"/>
      <c r="D906" s="3"/>
      <c r="E906" s="2"/>
      <c r="F906" s="2"/>
      <c r="G906" s="3"/>
      <c r="H906" s="3"/>
      <c r="I906" s="3"/>
      <c r="J906" s="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3"/>
      <c r="B907" s="3"/>
      <c r="C907" s="3"/>
      <c r="D907" s="3"/>
      <c r="E907" s="2"/>
      <c r="F907" s="2"/>
      <c r="G907" s="3"/>
      <c r="H907" s="3"/>
      <c r="I907" s="3"/>
      <c r="J907" s="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3"/>
      <c r="B908" s="3"/>
      <c r="C908" s="3"/>
      <c r="D908" s="3"/>
      <c r="E908" s="2"/>
      <c r="F908" s="2"/>
      <c r="G908" s="3"/>
      <c r="H908" s="3"/>
      <c r="I908" s="3"/>
      <c r="J908" s="2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3"/>
      <c r="B909" s="3"/>
      <c r="C909" s="3"/>
      <c r="D909" s="3"/>
      <c r="E909" s="2"/>
      <c r="F909" s="2"/>
      <c r="G909" s="3"/>
      <c r="H909" s="3"/>
      <c r="I909" s="3"/>
      <c r="J909" s="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3"/>
      <c r="B910" s="3"/>
      <c r="C910" s="3"/>
      <c r="D910" s="3"/>
      <c r="E910" s="2"/>
      <c r="F910" s="2"/>
      <c r="G910" s="3"/>
      <c r="H910" s="3"/>
      <c r="I910" s="3"/>
      <c r="J910" s="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3"/>
      <c r="B911" s="3"/>
      <c r="C911" s="3"/>
      <c r="D911" s="3"/>
      <c r="E911" s="2"/>
      <c r="F911" s="2"/>
      <c r="G911" s="3"/>
      <c r="H911" s="3"/>
      <c r="I911" s="3"/>
      <c r="J911" s="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3"/>
      <c r="B912" s="3"/>
      <c r="C912" s="3"/>
      <c r="D912" s="3"/>
      <c r="E912" s="2"/>
      <c r="F912" s="2"/>
      <c r="G912" s="3"/>
      <c r="H912" s="3"/>
      <c r="I912" s="3"/>
      <c r="J912" s="2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3"/>
      <c r="B913" s="3"/>
      <c r="C913" s="3"/>
      <c r="D913" s="3"/>
      <c r="E913" s="2"/>
      <c r="F913" s="2"/>
      <c r="G913" s="3"/>
      <c r="H913" s="3"/>
      <c r="I913" s="3"/>
      <c r="J913" s="2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3"/>
      <c r="B914" s="3"/>
      <c r="C914" s="3"/>
      <c r="D914" s="3"/>
      <c r="E914" s="2"/>
      <c r="F914" s="2"/>
      <c r="G914" s="3"/>
      <c r="H914" s="3"/>
      <c r="I914" s="3"/>
      <c r="J914" s="2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3"/>
      <c r="B915" s="3"/>
      <c r="C915" s="3"/>
      <c r="D915" s="3"/>
      <c r="E915" s="2"/>
      <c r="F915" s="2"/>
      <c r="G915" s="3"/>
      <c r="H915" s="3"/>
      <c r="I915" s="3"/>
      <c r="J915" s="2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3"/>
      <c r="B916" s="3"/>
      <c r="C916" s="3"/>
      <c r="D916" s="3"/>
      <c r="E916" s="2"/>
      <c r="F916" s="2"/>
      <c r="G916" s="3"/>
      <c r="H916" s="3"/>
      <c r="I916" s="3"/>
      <c r="J916" s="2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3"/>
      <c r="B917" s="3"/>
      <c r="C917" s="3"/>
      <c r="D917" s="3"/>
      <c r="E917" s="2"/>
      <c r="F917" s="2"/>
      <c r="G917" s="3"/>
      <c r="H917" s="3"/>
      <c r="I917" s="3"/>
      <c r="J917" s="2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3"/>
      <c r="B918" s="3"/>
      <c r="C918" s="3"/>
      <c r="D918" s="3"/>
      <c r="E918" s="2"/>
      <c r="F918" s="2"/>
      <c r="G918" s="3"/>
      <c r="H918" s="3"/>
      <c r="I918" s="3"/>
      <c r="J918" s="2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3"/>
      <c r="B919" s="3"/>
      <c r="C919" s="3"/>
      <c r="D919" s="3"/>
      <c r="E919" s="2"/>
      <c r="F919" s="2"/>
      <c r="G919" s="3"/>
      <c r="H919" s="3"/>
      <c r="I919" s="3"/>
      <c r="J919" s="2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3"/>
      <c r="B920" s="3"/>
      <c r="C920" s="3"/>
      <c r="D920" s="3"/>
      <c r="E920" s="2"/>
      <c r="F920" s="2"/>
      <c r="G920" s="3"/>
      <c r="H920" s="3"/>
      <c r="I920" s="3"/>
      <c r="J920" s="2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3"/>
      <c r="B921" s="3"/>
      <c r="C921" s="3"/>
      <c r="D921" s="3"/>
      <c r="E921" s="2"/>
      <c r="F921" s="2"/>
      <c r="G921" s="3"/>
      <c r="H921" s="3"/>
      <c r="I921" s="3"/>
      <c r="J921" s="2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3"/>
      <c r="B922" s="3"/>
      <c r="C922" s="3"/>
      <c r="D922" s="3"/>
      <c r="E922" s="2"/>
      <c r="F922" s="2"/>
      <c r="G922" s="3"/>
      <c r="H922" s="3"/>
      <c r="I922" s="3"/>
      <c r="J922" s="2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3"/>
      <c r="B923" s="3"/>
      <c r="C923" s="3"/>
      <c r="D923" s="3"/>
      <c r="E923" s="2"/>
      <c r="F923" s="2"/>
      <c r="G923" s="3"/>
      <c r="H923" s="3"/>
      <c r="I923" s="3"/>
      <c r="J923" s="2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3"/>
      <c r="B924" s="3"/>
      <c r="C924" s="3"/>
      <c r="D924" s="3"/>
      <c r="E924" s="2"/>
      <c r="F924" s="2"/>
      <c r="G924" s="3"/>
      <c r="H924" s="3"/>
      <c r="I924" s="3"/>
      <c r="J924" s="2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3"/>
      <c r="B925" s="3"/>
      <c r="C925" s="3"/>
      <c r="D925" s="3"/>
      <c r="E925" s="2"/>
      <c r="F925" s="2"/>
      <c r="G925" s="3"/>
      <c r="H925" s="3"/>
      <c r="I925" s="3"/>
      <c r="J925" s="2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3"/>
      <c r="B926" s="3"/>
      <c r="C926" s="3"/>
      <c r="D926" s="3"/>
      <c r="E926" s="2"/>
      <c r="F926" s="2"/>
      <c r="G926" s="3"/>
      <c r="H926" s="3"/>
      <c r="I926" s="3"/>
      <c r="J926" s="2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3"/>
      <c r="B927" s="3"/>
      <c r="C927" s="3"/>
      <c r="D927" s="3"/>
      <c r="E927" s="2"/>
      <c r="F927" s="2"/>
      <c r="G927" s="3"/>
      <c r="H927" s="3"/>
      <c r="I927" s="3"/>
      <c r="J927" s="2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3"/>
      <c r="B928" s="3"/>
      <c r="C928" s="3"/>
      <c r="D928" s="3"/>
      <c r="E928" s="2"/>
      <c r="F928" s="2"/>
      <c r="G928" s="3"/>
      <c r="H928" s="3"/>
      <c r="I928" s="3"/>
      <c r="J928" s="2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3"/>
      <c r="B929" s="3"/>
      <c r="C929" s="3"/>
      <c r="D929" s="3"/>
      <c r="E929" s="2"/>
      <c r="F929" s="2"/>
      <c r="G929" s="3"/>
      <c r="H929" s="3"/>
      <c r="I929" s="3"/>
      <c r="J929" s="2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3"/>
      <c r="B930" s="3"/>
      <c r="C930" s="3"/>
      <c r="D930" s="3"/>
      <c r="E930" s="2"/>
      <c r="F930" s="2"/>
      <c r="G930" s="3"/>
      <c r="H930" s="3"/>
      <c r="I930" s="3"/>
      <c r="J930" s="2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3"/>
      <c r="B931" s="3"/>
      <c r="C931" s="3"/>
      <c r="D931" s="3"/>
      <c r="E931" s="2"/>
      <c r="F931" s="2"/>
      <c r="G931" s="3"/>
      <c r="H931" s="3"/>
      <c r="I931" s="3"/>
      <c r="J931" s="2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3"/>
      <c r="B932" s="3"/>
      <c r="C932" s="3"/>
      <c r="D932" s="3"/>
      <c r="E932" s="2"/>
      <c r="F932" s="2"/>
      <c r="G932" s="3"/>
      <c r="H932" s="3"/>
      <c r="I932" s="3"/>
      <c r="J932" s="2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3"/>
      <c r="B933" s="3"/>
      <c r="C933" s="3"/>
      <c r="D933" s="3"/>
      <c r="E933" s="2"/>
      <c r="F933" s="2"/>
      <c r="G933" s="3"/>
      <c r="H933" s="3"/>
      <c r="I933" s="3"/>
      <c r="J933" s="2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3"/>
      <c r="B934" s="3"/>
      <c r="C934" s="3"/>
      <c r="D934" s="3"/>
      <c r="E934" s="2"/>
      <c r="F934" s="2"/>
      <c r="G934" s="3"/>
      <c r="H934" s="3"/>
      <c r="I934" s="3"/>
      <c r="J934" s="2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3"/>
      <c r="B935" s="3"/>
      <c r="C935" s="3"/>
      <c r="D935" s="3"/>
      <c r="E935" s="2"/>
      <c r="F935" s="2"/>
      <c r="G935" s="3"/>
      <c r="H935" s="3"/>
      <c r="I935" s="3"/>
      <c r="J935" s="2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3"/>
      <c r="B936" s="3"/>
      <c r="C936" s="3"/>
      <c r="D936" s="3"/>
      <c r="E936" s="2"/>
      <c r="F936" s="2"/>
      <c r="G936" s="3"/>
      <c r="H936" s="3"/>
      <c r="I936" s="3"/>
      <c r="J936" s="2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3"/>
      <c r="B937" s="3"/>
      <c r="C937" s="3"/>
      <c r="D937" s="3"/>
      <c r="E937" s="2"/>
      <c r="F937" s="2"/>
      <c r="G937" s="3"/>
      <c r="H937" s="3"/>
      <c r="I937" s="3"/>
      <c r="J937" s="2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3"/>
      <c r="B938" s="3"/>
      <c r="C938" s="3"/>
      <c r="D938" s="3"/>
      <c r="E938" s="2"/>
      <c r="F938" s="2"/>
      <c r="G938" s="3"/>
      <c r="H938" s="3"/>
      <c r="I938" s="3"/>
      <c r="J938" s="2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3"/>
      <c r="B939" s="3"/>
      <c r="C939" s="3"/>
      <c r="D939" s="3"/>
      <c r="E939" s="2"/>
      <c r="F939" s="2"/>
      <c r="G939" s="3"/>
      <c r="H939" s="3"/>
      <c r="I939" s="3"/>
      <c r="J939" s="2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3"/>
      <c r="B940" s="3"/>
      <c r="C940" s="3"/>
      <c r="D940" s="3"/>
      <c r="E940" s="2"/>
      <c r="F940" s="2"/>
      <c r="G940" s="3"/>
      <c r="H940" s="3"/>
      <c r="I940" s="3"/>
      <c r="J940" s="2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3"/>
      <c r="B941" s="3"/>
      <c r="C941" s="3"/>
      <c r="D941" s="3"/>
      <c r="E941" s="2"/>
      <c r="F941" s="2"/>
      <c r="G941" s="3"/>
      <c r="H941" s="3"/>
      <c r="I941" s="3"/>
      <c r="J941" s="2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3"/>
      <c r="B942" s="3"/>
      <c r="C942" s="3"/>
      <c r="D942" s="3"/>
      <c r="E942" s="2"/>
      <c r="F942" s="2"/>
      <c r="G942" s="3"/>
      <c r="H942" s="3"/>
      <c r="I942" s="3"/>
      <c r="J942" s="2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3"/>
      <c r="B943" s="3"/>
      <c r="C943" s="3"/>
      <c r="D943" s="3"/>
      <c r="E943" s="2"/>
      <c r="F943" s="2"/>
      <c r="G943" s="3"/>
      <c r="H943" s="3"/>
      <c r="I943" s="3"/>
      <c r="J943" s="2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3"/>
      <c r="B944" s="3"/>
      <c r="C944" s="3"/>
      <c r="D944" s="3"/>
      <c r="E944" s="2"/>
      <c r="F944" s="2"/>
      <c r="G944" s="3"/>
      <c r="H944" s="3"/>
      <c r="I944" s="3"/>
      <c r="J944" s="2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3"/>
      <c r="B945" s="3"/>
      <c r="C945" s="3"/>
      <c r="D945" s="3"/>
      <c r="E945" s="2"/>
      <c r="F945" s="2"/>
      <c r="G945" s="3"/>
      <c r="H945" s="3"/>
      <c r="I945" s="3"/>
      <c r="J945" s="2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3"/>
      <c r="B946" s="3"/>
      <c r="C946" s="3"/>
      <c r="D946" s="3"/>
      <c r="E946" s="2"/>
      <c r="F946" s="2"/>
      <c r="G946" s="3"/>
      <c r="H946" s="3"/>
      <c r="I946" s="3"/>
      <c r="J946" s="2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3"/>
      <c r="B947" s="3"/>
      <c r="C947" s="3"/>
      <c r="D947" s="3"/>
      <c r="E947" s="2"/>
      <c r="F947" s="2"/>
      <c r="G947" s="3"/>
      <c r="H947" s="3"/>
      <c r="I947" s="3"/>
      <c r="J947" s="2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3"/>
      <c r="B948" s="3"/>
      <c r="C948" s="3"/>
      <c r="D948" s="3"/>
      <c r="E948" s="2"/>
      <c r="F948" s="2"/>
      <c r="G948" s="3"/>
      <c r="H948" s="3"/>
      <c r="I948" s="3"/>
      <c r="J948" s="2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3"/>
      <c r="B949" s="3"/>
      <c r="C949" s="3"/>
      <c r="D949" s="3"/>
      <c r="E949" s="2"/>
      <c r="F949" s="2"/>
      <c r="G949" s="3"/>
      <c r="H949" s="3"/>
      <c r="I949" s="3"/>
      <c r="J949" s="2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3"/>
      <c r="B950" s="3"/>
      <c r="C950" s="3"/>
      <c r="D950" s="3"/>
      <c r="E950" s="2"/>
      <c r="F950" s="2"/>
      <c r="G950" s="3"/>
      <c r="H950" s="3"/>
      <c r="I950" s="3"/>
      <c r="J950" s="2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3"/>
      <c r="B951" s="3"/>
      <c r="C951" s="3"/>
      <c r="D951" s="3"/>
      <c r="E951" s="2"/>
      <c r="F951" s="2"/>
      <c r="G951" s="3"/>
      <c r="H951" s="3"/>
      <c r="I951" s="3"/>
      <c r="J951" s="2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3"/>
      <c r="B952" s="3"/>
      <c r="C952" s="3"/>
      <c r="D952" s="3"/>
      <c r="E952" s="2"/>
      <c r="F952" s="2"/>
      <c r="G952" s="3"/>
      <c r="H952" s="3"/>
      <c r="I952" s="3"/>
      <c r="J952" s="2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3"/>
      <c r="B953" s="3"/>
      <c r="C953" s="3"/>
      <c r="D953" s="3"/>
      <c r="E953" s="2"/>
      <c r="F953" s="2"/>
      <c r="G953" s="3"/>
      <c r="H953" s="3"/>
      <c r="I953" s="3"/>
      <c r="J953" s="2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3"/>
      <c r="B954" s="3"/>
      <c r="C954" s="3"/>
      <c r="D954" s="3"/>
      <c r="E954" s="2"/>
      <c r="F954" s="2"/>
      <c r="G954" s="3"/>
      <c r="H954" s="3"/>
      <c r="I954" s="3"/>
      <c r="J954" s="2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3"/>
      <c r="B955" s="3"/>
      <c r="C955" s="3"/>
      <c r="D955" s="3"/>
      <c r="E955" s="2"/>
      <c r="F955" s="2"/>
      <c r="G955" s="3"/>
      <c r="H955" s="3"/>
      <c r="I955" s="3"/>
      <c r="J955" s="2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3"/>
      <c r="B956" s="3"/>
      <c r="C956" s="3"/>
      <c r="D956" s="3"/>
      <c r="E956" s="2"/>
      <c r="F956" s="2"/>
      <c r="G956" s="3"/>
      <c r="H956" s="3"/>
      <c r="I956" s="3"/>
      <c r="J956" s="2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3"/>
      <c r="B957" s="3"/>
      <c r="C957" s="3"/>
      <c r="D957" s="3"/>
      <c r="E957" s="2"/>
      <c r="F957" s="2"/>
      <c r="G957" s="3"/>
      <c r="H957" s="3"/>
      <c r="I957" s="3"/>
      <c r="J957" s="2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3"/>
      <c r="B958" s="3"/>
      <c r="C958" s="3"/>
      <c r="D958" s="3"/>
      <c r="E958" s="2"/>
      <c r="F958" s="2"/>
      <c r="G958" s="3"/>
      <c r="H958" s="3"/>
      <c r="I958" s="3"/>
      <c r="J958" s="2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3"/>
      <c r="B959" s="3"/>
      <c r="C959" s="3"/>
      <c r="D959" s="3"/>
      <c r="E959" s="2"/>
      <c r="F959" s="2"/>
      <c r="G959" s="3"/>
      <c r="H959" s="3"/>
      <c r="I959" s="3"/>
      <c r="J959" s="2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3"/>
      <c r="B960" s="3"/>
      <c r="C960" s="3"/>
      <c r="D960" s="3"/>
      <c r="E960" s="2"/>
      <c r="F960" s="2"/>
      <c r="G960" s="3"/>
      <c r="H960" s="3"/>
      <c r="I960" s="3"/>
      <c r="J960" s="2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3"/>
      <c r="B961" s="3"/>
      <c r="C961" s="3"/>
      <c r="D961" s="3"/>
      <c r="E961" s="2"/>
      <c r="F961" s="2"/>
      <c r="G961" s="3"/>
      <c r="H961" s="3"/>
      <c r="I961" s="3"/>
      <c r="J961" s="2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3"/>
      <c r="B962" s="3"/>
      <c r="C962" s="3"/>
      <c r="D962" s="3"/>
      <c r="E962" s="2"/>
      <c r="F962" s="2"/>
      <c r="G962" s="3"/>
      <c r="H962" s="3"/>
      <c r="I962" s="3"/>
      <c r="J962" s="2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3"/>
      <c r="B963" s="3"/>
      <c r="C963" s="3"/>
      <c r="D963" s="3"/>
      <c r="E963" s="2"/>
      <c r="F963" s="2"/>
      <c r="G963" s="3"/>
      <c r="H963" s="3"/>
      <c r="I963" s="3"/>
      <c r="J963" s="2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3"/>
      <c r="B964" s="3"/>
      <c r="C964" s="3"/>
      <c r="D964" s="3"/>
      <c r="E964" s="2"/>
      <c r="F964" s="2"/>
      <c r="G964" s="3"/>
      <c r="H964" s="3"/>
      <c r="I964" s="3"/>
      <c r="J964" s="2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3"/>
      <c r="B965" s="3"/>
      <c r="C965" s="3"/>
      <c r="D965" s="3"/>
      <c r="E965" s="2"/>
      <c r="F965" s="2"/>
      <c r="G965" s="3"/>
      <c r="H965" s="3"/>
      <c r="I965" s="3"/>
      <c r="J965" s="2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3"/>
      <c r="B966" s="3"/>
      <c r="C966" s="3"/>
      <c r="D966" s="3"/>
      <c r="E966" s="2"/>
      <c r="F966" s="2"/>
      <c r="G966" s="3"/>
      <c r="H966" s="3"/>
      <c r="I966" s="3"/>
      <c r="J966" s="2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3"/>
      <c r="B967" s="3"/>
      <c r="C967" s="3"/>
      <c r="D967" s="3"/>
      <c r="E967" s="2"/>
      <c r="F967" s="2"/>
      <c r="G967" s="3"/>
      <c r="H967" s="3"/>
      <c r="I967" s="3"/>
      <c r="J967" s="2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3"/>
      <c r="B968" s="3"/>
      <c r="C968" s="3"/>
      <c r="D968" s="3"/>
      <c r="E968" s="2"/>
      <c r="F968" s="2"/>
      <c r="G968" s="3"/>
      <c r="H968" s="3"/>
      <c r="I968" s="3"/>
      <c r="J968" s="2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3"/>
      <c r="B969" s="3"/>
      <c r="C969" s="3"/>
      <c r="D969" s="3"/>
      <c r="E969" s="2"/>
      <c r="F969" s="2"/>
      <c r="G969" s="3"/>
      <c r="H969" s="3"/>
      <c r="I969" s="3"/>
      <c r="J969" s="2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3"/>
      <c r="B970" s="3"/>
      <c r="C970" s="3"/>
      <c r="D970" s="3"/>
      <c r="E970" s="2"/>
      <c r="F970" s="2"/>
      <c r="G970" s="3"/>
      <c r="H970" s="3"/>
      <c r="I970" s="3"/>
      <c r="J970" s="2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3"/>
      <c r="B971" s="3"/>
      <c r="C971" s="3"/>
      <c r="D971" s="3"/>
      <c r="E971" s="2"/>
      <c r="F971" s="2"/>
      <c r="G971" s="3"/>
      <c r="H971" s="3"/>
      <c r="I971" s="3"/>
      <c r="J971" s="2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3"/>
      <c r="B972" s="3"/>
      <c r="C972" s="3"/>
      <c r="D972" s="3"/>
      <c r="E972" s="2"/>
      <c r="F972" s="2"/>
      <c r="G972" s="3"/>
      <c r="H972" s="3"/>
      <c r="I972" s="3"/>
      <c r="J972" s="2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3"/>
      <c r="B973" s="3"/>
      <c r="C973" s="3"/>
      <c r="D973" s="3"/>
      <c r="E973" s="2"/>
      <c r="F973" s="2"/>
      <c r="G973" s="3"/>
      <c r="H973" s="3"/>
      <c r="I973" s="3"/>
      <c r="J973" s="2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3"/>
      <c r="B974" s="3"/>
      <c r="C974" s="3"/>
      <c r="D974" s="3"/>
      <c r="E974" s="2"/>
      <c r="F974" s="2"/>
      <c r="G974" s="3"/>
      <c r="H974" s="3"/>
      <c r="I974" s="3"/>
      <c r="J974" s="2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3"/>
      <c r="B975" s="3"/>
      <c r="C975" s="3"/>
      <c r="D975" s="3"/>
      <c r="E975" s="2"/>
      <c r="F975" s="2"/>
      <c r="G975" s="3"/>
      <c r="H975" s="3"/>
      <c r="I975" s="3"/>
      <c r="J975" s="2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3"/>
      <c r="B976" s="3"/>
      <c r="C976" s="3"/>
      <c r="D976" s="3"/>
      <c r="E976" s="2"/>
      <c r="F976" s="2"/>
      <c r="G976" s="3"/>
      <c r="H976" s="3"/>
      <c r="I976" s="3"/>
      <c r="J976" s="2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3"/>
      <c r="B977" s="3"/>
      <c r="C977" s="3"/>
      <c r="D977" s="3"/>
      <c r="E977" s="2"/>
      <c r="F977" s="2"/>
      <c r="G977" s="3"/>
      <c r="H977" s="3"/>
      <c r="I977" s="3"/>
      <c r="J977" s="2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3"/>
      <c r="B978" s="3"/>
      <c r="C978" s="3"/>
      <c r="D978" s="3"/>
      <c r="E978" s="2"/>
      <c r="F978" s="2"/>
      <c r="G978" s="3"/>
      <c r="H978" s="3"/>
      <c r="I978" s="3"/>
      <c r="J978" s="2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3"/>
      <c r="B979" s="3"/>
      <c r="C979" s="3"/>
      <c r="D979" s="3"/>
      <c r="E979" s="2"/>
      <c r="F979" s="2"/>
      <c r="G979" s="3"/>
      <c r="H979" s="3"/>
      <c r="I979" s="3"/>
      <c r="J979" s="2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3"/>
      <c r="B980" s="3"/>
      <c r="C980" s="3"/>
      <c r="D980" s="3"/>
      <c r="E980" s="2"/>
      <c r="F980" s="2"/>
      <c r="G980" s="3"/>
      <c r="H980" s="3"/>
      <c r="I980" s="3"/>
      <c r="J980" s="2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3"/>
      <c r="B981" s="3"/>
      <c r="C981" s="3"/>
      <c r="D981" s="3"/>
      <c r="E981" s="2"/>
      <c r="F981" s="2"/>
      <c r="G981" s="3"/>
      <c r="H981" s="3"/>
      <c r="I981" s="3"/>
      <c r="J981" s="2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3"/>
      <c r="B982" s="3"/>
      <c r="C982" s="3"/>
      <c r="D982" s="3"/>
      <c r="E982" s="2"/>
      <c r="F982" s="2"/>
      <c r="G982" s="3"/>
      <c r="H982" s="3"/>
      <c r="I982" s="3"/>
      <c r="J982" s="2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3"/>
      <c r="B983" s="3"/>
      <c r="C983" s="3"/>
      <c r="D983" s="3"/>
      <c r="E983" s="2"/>
      <c r="F983" s="2"/>
      <c r="G983" s="3"/>
      <c r="H983" s="3"/>
      <c r="I983" s="3"/>
      <c r="J983" s="2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3"/>
      <c r="B984" s="3"/>
      <c r="C984" s="3"/>
      <c r="D984" s="3"/>
      <c r="E984" s="2"/>
      <c r="F984" s="2"/>
      <c r="G984" s="3"/>
      <c r="H984" s="3"/>
      <c r="I984" s="3"/>
      <c r="J984" s="2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3"/>
      <c r="B985" s="3"/>
      <c r="C985" s="3"/>
      <c r="D985" s="3"/>
      <c r="E985" s="2"/>
      <c r="F985" s="2"/>
      <c r="G985" s="3"/>
      <c r="H985" s="3"/>
      <c r="I985" s="3"/>
      <c r="J985" s="2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3"/>
      <c r="B986" s="3"/>
      <c r="C986" s="3"/>
      <c r="D986" s="3"/>
      <c r="E986" s="2"/>
      <c r="F986" s="2"/>
      <c r="G986" s="3"/>
      <c r="H986" s="3"/>
      <c r="I986" s="3"/>
      <c r="J986" s="2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3"/>
      <c r="B987" s="3"/>
      <c r="C987" s="3"/>
      <c r="D987" s="3"/>
      <c r="E987" s="2"/>
      <c r="F987" s="2"/>
      <c r="G987" s="3"/>
      <c r="H987" s="3"/>
      <c r="I987" s="3"/>
      <c r="J987" s="2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3"/>
      <c r="B988" s="3"/>
      <c r="C988" s="3"/>
      <c r="D988" s="3"/>
      <c r="E988" s="2"/>
      <c r="F988" s="2"/>
      <c r="G988" s="3"/>
      <c r="H988" s="3"/>
      <c r="I988" s="3"/>
      <c r="J988" s="2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3"/>
      <c r="B989" s="3"/>
      <c r="C989" s="3"/>
      <c r="D989" s="3"/>
      <c r="E989" s="2"/>
      <c r="F989" s="2"/>
      <c r="G989" s="3"/>
      <c r="H989" s="3"/>
      <c r="I989" s="3"/>
      <c r="J989" s="2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3"/>
      <c r="B990" s="3"/>
      <c r="C990" s="3"/>
      <c r="D990" s="3"/>
      <c r="E990" s="2"/>
      <c r="F990" s="2"/>
      <c r="G990" s="3"/>
      <c r="H990" s="3"/>
      <c r="I990" s="3"/>
      <c r="J990" s="2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3"/>
      <c r="B991" s="3"/>
      <c r="C991" s="3"/>
      <c r="D991" s="3"/>
      <c r="E991" s="2"/>
      <c r="F991" s="2"/>
      <c r="G991" s="3"/>
      <c r="H991" s="3"/>
      <c r="I991" s="3"/>
      <c r="J991" s="2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3"/>
      <c r="B992" s="3"/>
      <c r="C992" s="3"/>
      <c r="D992" s="3"/>
      <c r="E992" s="2"/>
      <c r="F992" s="2"/>
      <c r="G992" s="3"/>
      <c r="H992" s="3"/>
      <c r="I992" s="3"/>
      <c r="J992" s="2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3"/>
      <c r="B993" s="3"/>
      <c r="C993" s="3"/>
      <c r="D993" s="3"/>
      <c r="E993" s="2"/>
      <c r="F993" s="2"/>
      <c r="G993" s="3"/>
      <c r="H993" s="3"/>
      <c r="I993" s="3"/>
      <c r="J993" s="2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3"/>
      <c r="B994" s="3"/>
      <c r="C994" s="3"/>
      <c r="D994" s="3"/>
      <c r="E994" s="2"/>
      <c r="F994" s="2"/>
      <c r="G994" s="3"/>
      <c r="H994" s="3"/>
      <c r="I994" s="3"/>
      <c r="J994" s="2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3"/>
      <c r="B995" s="3"/>
      <c r="C995" s="3"/>
      <c r="D995" s="3"/>
      <c r="E995" s="2"/>
      <c r="F995" s="2"/>
      <c r="G995" s="3"/>
      <c r="H995" s="3"/>
      <c r="I995" s="3"/>
      <c r="J995" s="2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3"/>
      <c r="B996" s="3"/>
      <c r="C996" s="3"/>
      <c r="D996" s="3"/>
      <c r="E996" s="2"/>
      <c r="F996" s="2"/>
      <c r="G996" s="3"/>
      <c r="H996" s="3"/>
      <c r="I996" s="3"/>
      <c r="J996" s="2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3"/>
      <c r="B997" s="3"/>
      <c r="C997" s="3"/>
      <c r="D997" s="3"/>
      <c r="E997" s="2"/>
      <c r="F997" s="2"/>
      <c r="G997" s="3"/>
      <c r="H997" s="3"/>
      <c r="I997" s="3"/>
      <c r="J997" s="2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3"/>
      <c r="B998" s="3"/>
      <c r="C998" s="3"/>
      <c r="D998" s="3"/>
      <c r="E998" s="2"/>
      <c r="F998" s="2"/>
      <c r="G998" s="3"/>
      <c r="H998" s="3"/>
      <c r="I998" s="3"/>
      <c r="J998" s="2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3"/>
      <c r="B999" s="3"/>
      <c r="C999" s="3"/>
      <c r="D999" s="3"/>
      <c r="E999" s="2"/>
      <c r="F999" s="2"/>
      <c r="G999" s="3"/>
      <c r="H999" s="3"/>
      <c r="I999" s="3"/>
      <c r="J999" s="2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3"/>
      <c r="B1000" s="3"/>
      <c r="C1000" s="3"/>
      <c r="D1000" s="3"/>
      <c r="E1000" s="2"/>
      <c r="F1000" s="2"/>
      <c r="G1000" s="3"/>
      <c r="H1000" s="3"/>
      <c r="I1000" s="3"/>
      <c r="J1000" s="2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5">
    <mergeCell ref="A109:C109"/>
    <mergeCell ref="A55:C55"/>
    <mergeCell ref="A168:B168"/>
    <mergeCell ref="B181:C181"/>
    <mergeCell ref="A154:C154"/>
    <mergeCell ref="A155:B155"/>
    <mergeCell ref="A156:B156"/>
    <mergeCell ref="A158:C158"/>
    <mergeCell ref="A160:D160"/>
    <mergeCell ref="A42:C42"/>
    <mergeCell ref="A64:C64"/>
    <mergeCell ref="A152:C152"/>
    <mergeCell ref="A1:D1"/>
    <mergeCell ref="A2:D2"/>
    <mergeCell ref="A3:D3"/>
    <mergeCell ref="A5:C5"/>
    <mergeCell ref="A18:C18"/>
    <mergeCell ref="A50:C50"/>
    <mergeCell ref="A52:C52"/>
    <mergeCell ref="A45:B45"/>
    <mergeCell ref="A44:C44"/>
    <mergeCell ref="A46:B46"/>
    <mergeCell ref="A48:C48"/>
    <mergeCell ref="A57:C57"/>
    <mergeCell ref="A62:C62"/>
  </mergeCells>
  <pageMargins left="0.51" right="0.75" top="0.63" bottom="0.41" header="0" footer="0"/>
  <pageSetup scale="54" orientation="portrait"/>
  <headerFooter>
    <oddFooter>&amp;LBBBBBB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86ED-117F-497B-93E6-ED34E6365946}">
  <sheetPr>
    <tabColor rgb="FF00B050"/>
  </sheetPr>
  <dimension ref="A1"/>
  <sheetViews>
    <sheetView workbookViewId="0">
      <selection sqref="A1:D1"/>
    </sheetView>
  </sheetViews>
  <sheetFormatPr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E60D9-FF19-4D8B-A8E8-1CB353B832CA}">
  <sheetPr>
    <tabColor rgb="FF00B050"/>
  </sheetPr>
  <dimension ref="A1"/>
  <sheetViews>
    <sheetView workbookViewId="0">
      <selection sqref="A1:D1"/>
    </sheetView>
  </sheetViews>
  <sheetFormatPr defaultRowHeight="12.75" x14ac:dyDescent="0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Z1000"/>
  <sheetViews>
    <sheetView workbookViewId="0">
      <selection sqref="A1:D1"/>
    </sheetView>
  </sheetViews>
  <sheetFormatPr defaultColWidth="14.42578125" defaultRowHeight="15" customHeight="1" x14ac:dyDescent="0.2"/>
  <cols>
    <col min="1" max="1" width="37.28515625" customWidth="1"/>
    <col min="2" max="2" width="19.42578125" customWidth="1"/>
    <col min="3" max="3" width="77.7109375" customWidth="1"/>
    <col min="4" max="4" width="19.28515625" customWidth="1"/>
    <col min="5" max="5" width="13.42578125" customWidth="1"/>
    <col min="6" max="6" width="16" customWidth="1"/>
    <col min="7" max="7" width="9.42578125" customWidth="1"/>
    <col min="8" max="8" width="15.7109375" customWidth="1"/>
    <col min="9" max="9" width="24.42578125" customWidth="1"/>
    <col min="10" max="10" width="8.7109375" customWidth="1"/>
    <col min="11" max="11" width="31.42578125" customWidth="1"/>
    <col min="12" max="26" width="8.710937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3"/>
      <c r="G1" s="3"/>
      <c r="H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3"/>
      <c r="G2" s="3"/>
      <c r="H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249</v>
      </c>
      <c r="B3" s="610"/>
      <c r="C3" s="610"/>
      <c r="D3" s="610"/>
      <c r="E3" s="2"/>
      <c r="F3" s="3"/>
      <c r="G3" s="3"/>
      <c r="H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x14ac:dyDescent="0.25">
      <c r="A4" s="11"/>
      <c r="B4" s="2"/>
      <c r="C4" s="2"/>
      <c r="D4" s="8"/>
      <c r="E4" s="2"/>
      <c r="F4" s="223"/>
      <c r="G4" s="223"/>
      <c r="H4" s="223"/>
      <c r="I4" s="223"/>
      <c r="J4" s="3"/>
      <c r="K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5">
      <c r="A5" s="619" t="s">
        <v>250</v>
      </c>
      <c r="B5" s="617"/>
      <c r="C5" s="623"/>
      <c r="D5" s="6">
        <v>5157.37</v>
      </c>
      <c r="E5" s="2"/>
      <c r="F5" s="3"/>
      <c r="G5" s="3"/>
      <c r="H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5">
      <c r="A6" s="5"/>
      <c r="B6" s="7"/>
      <c r="C6" s="2"/>
      <c r="D6" s="8"/>
      <c r="E6" s="171"/>
      <c r="G6" s="3"/>
      <c r="H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25">
      <c r="A7" s="9" t="s">
        <v>6</v>
      </c>
      <c r="B7" s="7"/>
      <c r="C7" s="2"/>
      <c r="D7" s="8"/>
      <c r="E7" s="2"/>
      <c r="F7" s="3"/>
      <c r="G7" s="3"/>
      <c r="H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x14ac:dyDescent="0.25">
      <c r="A8" s="11"/>
      <c r="B8" s="2"/>
      <c r="C8" s="2"/>
      <c r="D8" s="8"/>
      <c r="E8" s="2"/>
      <c r="F8" s="3"/>
      <c r="G8" s="3"/>
      <c r="H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9" t="s">
        <v>251</v>
      </c>
      <c r="B9" s="9"/>
      <c r="C9" s="2"/>
      <c r="D9" s="8"/>
      <c r="E9" s="2"/>
      <c r="F9" s="3"/>
      <c r="G9" s="3"/>
      <c r="H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x14ac:dyDescent="0.25">
      <c r="A10" s="12">
        <v>42990</v>
      </c>
      <c r="B10" s="224" t="s">
        <v>11</v>
      </c>
      <c r="C10" s="225" t="s">
        <v>252</v>
      </c>
      <c r="D10" s="18">
        <v>150</v>
      </c>
      <c r="E10" s="2"/>
      <c r="F10" s="3"/>
      <c r="G10" s="3"/>
      <c r="H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16">
        <v>42990</v>
      </c>
      <c r="B11" s="226" t="s">
        <v>11</v>
      </c>
      <c r="C11" s="227" t="s">
        <v>253</v>
      </c>
      <c r="D11" s="23">
        <v>190</v>
      </c>
      <c r="E11" s="2"/>
      <c r="F11" s="3"/>
      <c r="G11" s="3"/>
      <c r="H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16">
        <v>42990</v>
      </c>
      <c r="B12" s="226" t="s">
        <v>9</v>
      </c>
      <c r="C12" s="228" t="s">
        <v>254</v>
      </c>
      <c r="D12" s="23">
        <v>500</v>
      </c>
      <c r="E12" s="2"/>
      <c r="F12" s="2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16">
        <v>42990</v>
      </c>
      <c r="B13" s="226" t="s">
        <v>9</v>
      </c>
      <c r="C13" s="228" t="s">
        <v>255</v>
      </c>
      <c r="D13" s="23">
        <v>100</v>
      </c>
      <c r="E13" s="2"/>
      <c r="F13" s="3"/>
      <c r="G13" s="3"/>
      <c r="H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16">
        <v>42990</v>
      </c>
      <c r="B14" s="226" t="s">
        <v>9</v>
      </c>
      <c r="C14" s="228" t="s">
        <v>256</v>
      </c>
      <c r="D14" s="23">
        <v>190</v>
      </c>
      <c r="E14" s="2"/>
      <c r="F14" s="3"/>
      <c r="G14" s="3"/>
      <c r="H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5">
      <c r="A15" s="16">
        <v>42990</v>
      </c>
      <c r="B15" s="226" t="s">
        <v>9</v>
      </c>
      <c r="C15" s="228" t="s">
        <v>257</v>
      </c>
      <c r="D15" s="23">
        <v>300</v>
      </c>
      <c r="E15" s="2"/>
      <c r="F15" s="3"/>
      <c r="G15" s="3"/>
      <c r="H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16">
        <v>42990</v>
      </c>
      <c r="B16" s="226" t="s">
        <v>9</v>
      </c>
      <c r="C16" s="228" t="s">
        <v>258</v>
      </c>
      <c r="D16" s="23">
        <v>140</v>
      </c>
      <c r="E16" s="2"/>
      <c r="F16" s="3"/>
      <c r="G16" s="3"/>
      <c r="H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25">
      <c r="A17" s="16">
        <v>42990</v>
      </c>
      <c r="B17" s="226" t="s">
        <v>9</v>
      </c>
      <c r="C17" s="228" t="s">
        <v>259</v>
      </c>
      <c r="D17" s="23">
        <v>190</v>
      </c>
      <c r="E17" s="2"/>
      <c r="F17" s="3"/>
      <c r="G17" s="3"/>
      <c r="H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16">
        <v>43010</v>
      </c>
      <c r="B18" s="16" t="s">
        <v>18</v>
      </c>
      <c r="C18" s="227" t="s">
        <v>260</v>
      </c>
      <c r="D18" s="23">
        <v>7460.65</v>
      </c>
      <c r="E18" s="2"/>
      <c r="F18" s="3"/>
      <c r="G18" s="3"/>
      <c r="H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x14ac:dyDescent="0.25">
      <c r="A19" s="70">
        <v>43014</v>
      </c>
      <c r="B19" s="226" t="s">
        <v>18</v>
      </c>
      <c r="C19" s="228" t="s">
        <v>260</v>
      </c>
      <c r="D19" s="229">
        <v>1371.74</v>
      </c>
      <c r="E19" s="7"/>
      <c r="F19" s="3"/>
      <c r="G19" s="230"/>
      <c r="H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x14ac:dyDescent="0.25">
      <c r="A20" s="231" t="s">
        <v>14</v>
      </c>
      <c r="B20" s="232"/>
      <c r="C20" s="233"/>
      <c r="D20" s="47">
        <f>SUM(D10:D19)</f>
        <v>10592.39</v>
      </c>
      <c r="E20" s="7"/>
      <c r="F20" s="3"/>
      <c r="G20" s="230"/>
      <c r="H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x14ac:dyDescent="0.25">
      <c r="A21" s="42"/>
      <c r="B21" s="42"/>
      <c r="C21" s="42"/>
      <c r="D21" s="45"/>
      <c r="E21" s="7"/>
      <c r="F21" s="3"/>
      <c r="G21" s="230"/>
      <c r="H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x14ac:dyDescent="0.25">
      <c r="A22" s="9" t="s">
        <v>36</v>
      </c>
      <c r="B22" s="49"/>
      <c r="C22" s="2"/>
      <c r="D22" s="52">
        <f>D5+D20</f>
        <v>15749.759999999998</v>
      </c>
      <c r="E22" s="7"/>
      <c r="F22" s="3"/>
      <c r="G22" s="230"/>
      <c r="H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11"/>
      <c r="B23" s="2"/>
      <c r="C23" s="2"/>
      <c r="D23" s="8"/>
      <c r="E23" s="7"/>
      <c r="F23" s="3"/>
      <c r="G23" s="230"/>
      <c r="H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x14ac:dyDescent="0.25">
      <c r="A24" s="9" t="s">
        <v>38</v>
      </c>
      <c r="B24" s="9"/>
      <c r="C24" s="2"/>
      <c r="D24" s="8"/>
      <c r="E24" s="7"/>
      <c r="F24" s="3"/>
      <c r="G24" s="230"/>
      <c r="H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x14ac:dyDescent="0.25">
      <c r="A25" s="12">
        <v>42995</v>
      </c>
      <c r="B25" s="224" t="s">
        <v>49</v>
      </c>
      <c r="C25" s="144" t="s">
        <v>261</v>
      </c>
      <c r="D25" s="66">
        <v>-2600</v>
      </c>
      <c r="E25" s="7"/>
      <c r="F25" s="3"/>
      <c r="G25" s="230"/>
      <c r="H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x14ac:dyDescent="0.25">
      <c r="A26" s="26">
        <v>42996</v>
      </c>
      <c r="B26" s="234" t="s">
        <v>262</v>
      </c>
      <c r="C26" s="22" t="s">
        <v>263</v>
      </c>
      <c r="D26" s="66">
        <v>-166.67</v>
      </c>
      <c r="E26" s="7"/>
      <c r="F26" s="3"/>
      <c r="G26" s="230"/>
      <c r="H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x14ac:dyDescent="0.25">
      <c r="A27" s="26">
        <v>42997</v>
      </c>
      <c r="B27" s="234" t="s">
        <v>264</v>
      </c>
      <c r="C27" s="22" t="s">
        <v>265</v>
      </c>
      <c r="D27" s="66">
        <v>-67.849999999999994</v>
      </c>
      <c r="E27" s="7"/>
      <c r="F27" s="3"/>
      <c r="G27" s="230"/>
      <c r="H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5">
      <c r="A28" s="26">
        <v>42998</v>
      </c>
      <c r="B28" s="234" t="s">
        <v>49</v>
      </c>
      <c r="C28" s="22" t="s">
        <v>266</v>
      </c>
      <c r="D28" s="66">
        <v>-504</v>
      </c>
      <c r="E28" s="7"/>
      <c r="F28" s="3"/>
      <c r="G28" s="230"/>
      <c r="H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26">
        <v>42999</v>
      </c>
      <c r="B29" s="234" t="s">
        <v>267</v>
      </c>
      <c r="C29" s="22" t="s">
        <v>268</v>
      </c>
      <c r="D29" s="66">
        <v>-166.67</v>
      </c>
      <c r="E29" s="7"/>
      <c r="F29" s="3"/>
      <c r="G29" s="230"/>
      <c r="H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x14ac:dyDescent="0.25">
      <c r="A30" s="26">
        <v>43006</v>
      </c>
      <c r="B30" s="234" t="s">
        <v>269</v>
      </c>
      <c r="C30" s="22" t="s">
        <v>270</v>
      </c>
      <c r="D30" s="66">
        <v>-50</v>
      </c>
      <c r="E30" s="7"/>
      <c r="F30" s="3"/>
      <c r="G30" s="230"/>
      <c r="H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x14ac:dyDescent="0.25">
      <c r="A31" s="26">
        <v>43013</v>
      </c>
      <c r="B31" s="234" t="s">
        <v>18</v>
      </c>
      <c r="C31" s="22" t="s">
        <v>271</v>
      </c>
      <c r="D31" s="66">
        <v>-110</v>
      </c>
      <c r="E31" s="7"/>
      <c r="F31" s="3"/>
      <c r="G31" s="230"/>
      <c r="H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235" t="s">
        <v>77</v>
      </c>
      <c r="B32" s="236"/>
      <c r="C32" s="237"/>
      <c r="D32" s="152">
        <f>SUM(D25:D31)</f>
        <v>-3665.19</v>
      </c>
      <c r="E32" s="2"/>
      <c r="F32" s="3"/>
      <c r="G32" s="230"/>
      <c r="H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x14ac:dyDescent="0.25">
      <c r="A33" s="42"/>
      <c r="B33" s="42"/>
      <c r="C33" s="42"/>
      <c r="D33" s="45"/>
      <c r="E33" s="2"/>
      <c r="F33" s="3"/>
      <c r="G33" s="230"/>
      <c r="H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5" t="s">
        <v>80</v>
      </c>
      <c r="B34" s="7"/>
      <c r="C34" s="2"/>
      <c r="D34" s="8"/>
      <c r="E34" s="2"/>
      <c r="F34" s="3"/>
      <c r="G34" s="230"/>
      <c r="H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630" t="s">
        <v>36</v>
      </c>
      <c r="B35" s="626"/>
      <c r="C35" s="82">
        <f>D22</f>
        <v>15749.759999999998</v>
      </c>
      <c r="D35" s="8"/>
      <c r="E35" s="2"/>
      <c r="F35" s="3"/>
      <c r="G35" s="230"/>
      <c r="H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x14ac:dyDescent="0.25">
      <c r="A36" s="631" t="s">
        <v>81</v>
      </c>
      <c r="B36" s="608"/>
      <c r="C36" s="84">
        <f>D32</f>
        <v>-3665.19</v>
      </c>
      <c r="D36" s="8"/>
      <c r="E36" s="2"/>
      <c r="F36" s="3"/>
      <c r="G36" s="230"/>
      <c r="H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x14ac:dyDescent="0.25">
      <c r="A37" s="42"/>
      <c r="B37" s="42"/>
      <c r="C37" s="42"/>
      <c r="D37" s="45"/>
      <c r="E37" s="2"/>
      <c r="F37" s="3"/>
      <c r="G37" s="230"/>
      <c r="H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x14ac:dyDescent="0.25">
      <c r="A38" s="620" t="s">
        <v>272</v>
      </c>
      <c r="B38" s="617"/>
      <c r="C38" s="623"/>
      <c r="D38" s="6">
        <f>C35+C36</f>
        <v>12084.569999999998</v>
      </c>
      <c r="E38" s="2"/>
      <c r="F38" s="3"/>
      <c r="G38" s="230"/>
      <c r="H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x14ac:dyDescent="0.25">
      <c r="A39" s="42"/>
      <c r="B39" s="42"/>
      <c r="C39" s="42"/>
      <c r="D39" s="45"/>
      <c r="E39" s="2"/>
      <c r="F39" s="3"/>
      <c r="G39" s="230"/>
      <c r="H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x14ac:dyDescent="0.25">
      <c r="A40" s="622" t="s">
        <v>273</v>
      </c>
      <c r="B40" s="617"/>
      <c r="C40" s="623"/>
      <c r="D40" s="6">
        <f>D38</f>
        <v>12084.569999999998</v>
      </c>
      <c r="E40" s="2"/>
      <c r="F40" s="3"/>
      <c r="G40" s="230"/>
      <c r="H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8" customHeight="1" x14ac:dyDescent="0.25">
      <c r="A41" s="93"/>
      <c r="B41" s="93"/>
      <c r="C41" s="8"/>
      <c r="D41" s="8"/>
      <c r="E41" s="2"/>
      <c r="F41" s="3"/>
      <c r="G41" s="230"/>
      <c r="H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8" customHeight="1" x14ac:dyDescent="0.25">
      <c r="A42" s="619" t="s">
        <v>274</v>
      </c>
      <c r="B42" s="617"/>
      <c r="C42" s="623"/>
      <c r="D42" s="6">
        <f>SUM(D43:D44)</f>
        <v>-261</v>
      </c>
      <c r="E42" s="2"/>
      <c r="F42" s="3"/>
      <c r="G42" s="230"/>
      <c r="H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8" customHeight="1" x14ac:dyDescent="0.25">
      <c r="A43" s="65" t="s">
        <v>88</v>
      </c>
      <c r="B43" s="20" t="s">
        <v>49</v>
      </c>
      <c r="C43" s="73" t="s">
        <v>91</v>
      </c>
      <c r="D43" s="98">
        <v>-261</v>
      </c>
      <c r="E43" s="2"/>
      <c r="F43" s="3"/>
      <c r="G43" s="230"/>
      <c r="H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8" customHeight="1" x14ac:dyDescent="0.25">
      <c r="A44" s="238"/>
      <c r="B44" s="239"/>
      <c r="C44" s="237"/>
      <c r="D44" s="240"/>
      <c r="E44" s="2"/>
      <c r="F44" s="3"/>
      <c r="G44" s="230"/>
      <c r="H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8" customHeight="1" x14ac:dyDescent="0.25">
      <c r="A45" s="11"/>
      <c r="B45" s="2"/>
      <c r="C45" s="2"/>
      <c r="D45" s="8"/>
      <c r="E45" s="2"/>
      <c r="F45" s="3"/>
      <c r="G45" s="230"/>
      <c r="H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8" customHeight="1" x14ac:dyDescent="0.25">
      <c r="A46" s="619" t="s">
        <v>92</v>
      </c>
      <c r="B46" s="617"/>
      <c r="C46" s="623"/>
      <c r="D46" s="89">
        <f>D38+D42</f>
        <v>11823.569999999998</v>
      </c>
      <c r="E46" s="2"/>
      <c r="F46" s="3"/>
      <c r="G46" s="230"/>
      <c r="H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8" customHeight="1" x14ac:dyDescent="0.25">
      <c r="A47" s="5"/>
      <c r="B47" s="1"/>
      <c r="C47" s="2"/>
      <c r="D47" s="11"/>
      <c r="E47" s="2"/>
      <c r="F47" s="3"/>
      <c r="G47" s="230"/>
      <c r="H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8" customHeight="1" x14ac:dyDescent="0.25">
      <c r="A48" s="624" t="s">
        <v>96</v>
      </c>
      <c r="B48" s="617"/>
      <c r="C48" s="623"/>
      <c r="D48" s="120">
        <v>3816.77</v>
      </c>
      <c r="E48" s="2"/>
      <c r="F48" s="2"/>
      <c r="G48" s="21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108" t="s">
        <v>100</v>
      </c>
      <c r="B49" s="109"/>
      <c r="C49" s="109"/>
      <c r="D49" s="110"/>
      <c r="E49" s="2"/>
      <c r="F49" s="2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112">
        <v>43013</v>
      </c>
      <c r="B50" s="113" t="s">
        <v>18</v>
      </c>
      <c r="C50" s="114" t="s">
        <v>276</v>
      </c>
      <c r="D50" s="115">
        <v>110</v>
      </c>
      <c r="E50" s="2"/>
      <c r="F50" s="2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112"/>
      <c r="B51" s="113"/>
      <c r="C51" s="114"/>
      <c r="D51" s="115"/>
      <c r="E51" s="2"/>
      <c r="F51" s="2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616" t="s">
        <v>108</v>
      </c>
      <c r="B52" s="617"/>
      <c r="C52" s="618"/>
      <c r="D52" s="120">
        <f>SUM(D50:D51)+D48</f>
        <v>3926.77</v>
      </c>
      <c r="E52" s="2"/>
      <c r="F52" s="2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42"/>
      <c r="B53" s="42"/>
      <c r="C53" s="140"/>
      <c r="D53" s="45"/>
      <c r="E53" s="2"/>
      <c r="F53" s="223"/>
      <c r="G53" s="223"/>
      <c r="H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</row>
    <row r="54" spans="1:26" ht="18" customHeight="1" x14ac:dyDescent="0.25">
      <c r="A54" s="619" t="s">
        <v>279</v>
      </c>
      <c r="B54" s="617"/>
      <c r="C54" s="617"/>
      <c r="D54" s="47">
        <v>1639.25</v>
      </c>
      <c r="E54" s="2"/>
      <c r="F54" s="223"/>
      <c r="G54" s="223"/>
      <c r="H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</row>
    <row r="55" spans="1:26" ht="18" customHeight="1" x14ac:dyDescent="0.25">
      <c r="A55" s="5"/>
      <c r="B55" s="5"/>
      <c r="C55" s="5"/>
      <c r="D55" s="45"/>
      <c r="E55" s="2"/>
      <c r="F55" s="223"/>
      <c r="G55" s="223"/>
      <c r="H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</row>
    <row r="56" spans="1:26" ht="18" customHeight="1" x14ac:dyDescent="0.25">
      <c r="A56" s="9" t="s">
        <v>283</v>
      </c>
      <c r="B56" s="5"/>
      <c r="C56" s="5"/>
      <c r="D56" s="45"/>
      <c r="E56" s="2"/>
      <c r="F56" s="223"/>
      <c r="G56" s="223"/>
      <c r="H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</row>
    <row r="57" spans="1:26" ht="18" customHeight="1" x14ac:dyDescent="0.25">
      <c r="A57" s="241"/>
      <c r="B57" s="73"/>
      <c r="C57" s="73" t="s">
        <v>284</v>
      </c>
      <c r="D57" s="229">
        <v>8832.39</v>
      </c>
      <c r="E57" s="2"/>
      <c r="F57" s="3"/>
      <c r="G57" s="3"/>
      <c r="H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x14ac:dyDescent="0.25">
      <c r="A58" s="26">
        <v>42987</v>
      </c>
      <c r="B58" s="73"/>
      <c r="C58" s="73" t="s">
        <v>285</v>
      </c>
      <c r="D58" s="229">
        <v>155.54</v>
      </c>
      <c r="E58" s="2"/>
      <c r="F58" s="3"/>
      <c r="G58" s="3"/>
      <c r="H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x14ac:dyDescent="0.25">
      <c r="A59" s="26">
        <v>42987</v>
      </c>
      <c r="B59" s="73"/>
      <c r="C59" s="73" t="s">
        <v>286</v>
      </c>
      <c r="D59" s="229">
        <v>155.54</v>
      </c>
      <c r="E59" s="2"/>
      <c r="F59" s="3"/>
      <c r="G59" s="3"/>
      <c r="H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8" customHeight="1" x14ac:dyDescent="0.25">
      <c r="A60" s="26">
        <v>42987</v>
      </c>
      <c r="B60" s="73"/>
      <c r="C60" s="242" t="s">
        <v>287</v>
      </c>
      <c r="D60" s="229">
        <v>41.48</v>
      </c>
      <c r="E60" s="2"/>
      <c r="F60" s="3"/>
      <c r="G60" s="3"/>
      <c r="H60" s="171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x14ac:dyDescent="0.25">
      <c r="A61" s="26">
        <v>43000</v>
      </c>
      <c r="B61" s="73"/>
      <c r="C61" s="242" t="s">
        <v>291</v>
      </c>
      <c r="D61" s="229">
        <v>197.02</v>
      </c>
      <c r="E61" s="2"/>
      <c r="F61" s="3"/>
      <c r="G61" s="3"/>
      <c r="H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8" customHeight="1" x14ac:dyDescent="0.25">
      <c r="A62" s="26">
        <v>43013</v>
      </c>
      <c r="B62" s="73"/>
      <c r="C62" s="73" t="s">
        <v>293</v>
      </c>
      <c r="D62" s="229">
        <v>155.54</v>
      </c>
      <c r="E62" s="2"/>
      <c r="F62" s="3"/>
      <c r="G62" s="3"/>
      <c r="H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8" customHeight="1" x14ac:dyDescent="0.25">
      <c r="A63" s="243" t="s">
        <v>14</v>
      </c>
      <c r="B63" s="244"/>
      <c r="C63" s="237"/>
      <c r="D63" s="245">
        <f>SUM(D57:D62)</f>
        <v>9537.510000000002</v>
      </c>
      <c r="E63" s="2"/>
      <c r="F63" s="3"/>
      <c r="G63" s="3"/>
      <c r="H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8" customHeight="1" x14ac:dyDescent="0.25">
      <c r="A64" s="93"/>
      <c r="B64" s="2"/>
      <c r="C64" s="2"/>
      <c r="D64" s="2"/>
      <c r="E64" s="2"/>
      <c r="F64" s="3"/>
      <c r="G64" s="3"/>
      <c r="H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8" customHeight="1" x14ac:dyDescent="0.25">
      <c r="A65" s="9" t="s">
        <v>36</v>
      </c>
      <c r="B65" s="49"/>
      <c r="C65" s="2"/>
      <c r="D65" s="52">
        <f>D63+D54</f>
        <v>11176.760000000002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93"/>
      <c r="B66" s="2"/>
      <c r="C66" s="2"/>
      <c r="D66" s="2"/>
      <c r="E66" s="2"/>
      <c r="F66" s="3"/>
      <c r="G66" s="3"/>
      <c r="H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8" customHeight="1" x14ac:dyDescent="0.25">
      <c r="A67" s="9" t="s">
        <v>38</v>
      </c>
      <c r="B67" s="9"/>
      <c r="C67" s="2"/>
      <c r="D67" s="8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246"/>
      <c r="B68" s="247"/>
      <c r="C68" s="247" t="s">
        <v>300</v>
      </c>
      <c r="D68" s="248">
        <v>-275.08999999999997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16">
        <v>42987</v>
      </c>
      <c r="B69" s="73"/>
      <c r="C69" s="73" t="s">
        <v>302</v>
      </c>
      <c r="D69" s="249">
        <v>-4.8099999999999996</v>
      </c>
      <c r="E69" s="2"/>
      <c r="F69" s="2"/>
      <c r="G69" s="2"/>
      <c r="H69" s="17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16">
        <v>42987</v>
      </c>
      <c r="B70" s="73"/>
      <c r="C70" s="73" t="s">
        <v>302</v>
      </c>
      <c r="D70" s="249">
        <v>-4.8099999999999996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16">
        <v>43000</v>
      </c>
      <c r="B71" s="73"/>
      <c r="C71" s="73" t="s">
        <v>302</v>
      </c>
      <c r="D71" s="249">
        <v>-6.01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16">
        <v>43008</v>
      </c>
      <c r="B72" s="73" t="s">
        <v>18</v>
      </c>
      <c r="C72" s="73" t="s">
        <v>305</v>
      </c>
      <c r="D72" s="249">
        <v>-7460.65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16">
        <v>43013</v>
      </c>
      <c r="B73" s="73"/>
      <c r="C73" s="73" t="s">
        <v>302</v>
      </c>
      <c r="D73" s="249">
        <v>-4.8099999999999996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241">
        <v>43014</v>
      </c>
      <c r="B74" s="73" t="s">
        <v>18</v>
      </c>
      <c r="C74" s="73" t="s">
        <v>305</v>
      </c>
      <c r="D74" s="249">
        <v>-1371.74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606" t="s">
        <v>77</v>
      </c>
      <c r="B75" s="607"/>
      <c r="C75" s="608"/>
      <c r="D75" s="152">
        <f>SUM(D68:D74)</f>
        <v>-9127.92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93"/>
      <c r="B76" s="2"/>
      <c r="C76" s="2"/>
      <c r="D76" s="2"/>
      <c r="E76" s="2"/>
      <c r="F76" s="3"/>
      <c r="G76" s="3"/>
      <c r="H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8" customHeight="1" x14ac:dyDescent="0.25">
      <c r="A77" s="613" t="s">
        <v>160</v>
      </c>
      <c r="B77" s="614"/>
      <c r="C77" s="614"/>
      <c r="D77" s="8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625" t="s">
        <v>36</v>
      </c>
      <c r="B78" s="626"/>
      <c r="C78" s="82">
        <f>D65</f>
        <v>11176.760000000002</v>
      </c>
      <c r="D78" s="8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606" t="s">
        <v>81</v>
      </c>
      <c r="B79" s="608"/>
      <c r="C79" s="84">
        <f>D75</f>
        <v>-9127.92</v>
      </c>
      <c r="D79" s="8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42"/>
      <c r="B80" s="42"/>
      <c r="C80" s="42"/>
      <c r="D80" s="45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620" t="s">
        <v>307</v>
      </c>
      <c r="B81" s="617"/>
      <c r="C81" s="623"/>
      <c r="D81" s="6">
        <f>C78+C79</f>
        <v>2048.840000000002</v>
      </c>
      <c r="E81" s="2"/>
      <c r="F81" s="2"/>
      <c r="G81" s="2"/>
      <c r="H81" s="17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93"/>
      <c r="B82" s="2"/>
      <c r="C82" s="2"/>
      <c r="D82" s="2"/>
      <c r="E82" s="2"/>
      <c r="F82" s="3"/>
      <c r="G82" s="3"/>
      <c r="H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" customHeight="1" x14ac:dyDescent="0.25">
      <c r="A83" s="629" t="s">
        <v>163</v>
      </c>
      <c r="B83" s="610"/>
      <c r="C83" s="610"/>
      <c r="D83" s="610"/>
      <c r="E83" s="2"/>
      <c r="F83" s="3"/>
      <c r="G83" s="3"/>
      <c r="H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" customHeight="1" x14ac:dyDescent="0.25">
      <c r="A84" s="5"/>
      <c r="B84" s="7"/>
      <c r="C84" s="2"/>
      <c r="D84" s="8"/>
      <c r="E84" s="2"/>
      <c r="F84" s="3"/>
      <c r="G84" s="3"/>
      <c r="H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" customHeight="1" x14ac:dyDescent="0.25">
      <c r="A85" s="161" t="s">
        <v>164</v>
      </c>
      <c r="B85" s="162" t="s">
        <v>166</v>
      </c>
      <c r="C85" s="144"/>
      <c r="D85" s="40">
        <f>D40</f>
        <v>12084.569999999998</v>
      </c>
      <c r="E85" s="2"/>
      <c r="F85" s="3"/>
      <c r="G85" s="3"/>
      <c r="H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" customHeight="1" x14ac:dyDescent="0.25">
      <c r="A86" s="165" t="s">
        <v>167</v>
      </c>
      <c r="B86" s="167" t="s">
        <v>170</v>
      </c>
      <c r="C86" s="22"/>
      <c r="D86" s="169">
        <f>D81</f>
        <v>2048.840000000002</v>
      </c>
      <c r="E86" s="2"/>
      <c r="F86" s="3"/>
      <c r="G86" s="3"/>
      <c r="H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" customHeight="1" x14ac:dyDescent="0.25">
      <c r="A87" s="165" t="s">
        <v>172</v>
      </c>
      <c r="B87" s="167" t="s">
        <v>173</v>
      </c>
      <c r="C87" s="22"/>
      <c r="D87" s="169">
        <v>0.42</v>
      </c>
      <c r="E87" s="2"/>
      <c r="F87" s="3"/>
      <c r="G87" s="3"/>
      <c r="H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" customHeight="1" x14ac:dyDescent="0.25">
      <c r="A88" s="165" t="s">
        <v>174</v>
      </c>
      <c r="B88" s="167" t="s">
        <v>173</v>
      </c>
      <c r="C88" s="22"/>
      <c r="D88" s="169">
        <v>1705.01</v>
      </c>
      <c r="E88" s="2"/>
      <c r="F88" s="3"/>
      <c r="G88" s="3"/>
      <c r="H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" customHeight="1" x14ac:dyDescent="0.25">
      <c r="A89" s="173" t="s">
        <v>175</v>
      </c>
      <c r="B89" s="174" t="s">
        <v>173</v>
      </c>
      <c r="C89" s="73"/>
      <c r="D89" s="169">
        <f>D52</f>
        <v>3926.77</v>
      </c>
      <c r="E89" s="171"/>
      <c r="F89" s="21"/>
      <c r="G89" s="3"/>
      <c r="H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" customHeight="1" x14ac:dyDescent="0.25">
      <c r="A90" s="177" t="s">
        <v>317</v>
      </c>
      <c r="B90" s="178" t="s">
        <v>173</v>
      </c>
      <c r="C90" s="228"/>
      <c r="D90" s="169">
        <v>2069.16</v>
      </c>
      <c r="E90" s="171"/>
      <c r="F90" s="21"/>
      <c r="G90" s="3"/>
      <c r="H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" customHeight="1" x14ac:dyDescent="0.25">
      <c r="A91" s="606" t="s">
        <v>178</v>
      </c>
      <c r="B91" s="607"/>
      <c r="C91" s="608"/>
      <c r="D91" s="250">
        <f>SUM(D85:D90)</f>
        <v>21834.77</v>
      </c>
      <c r="E91" s="171"/>
      <c r="F91" s="21"/>
      <c r="G91" s="3"/>
      <c r="H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" customHeight="1" x14ac:dyDescent="0.25">
      <c r="A92" s="251"/>
      <c r="C92" s="252"/>
      <c r="D92" s="21"/>
      <c r="E92" s="171"/>
      <c r="F92" s="3"/>
      <c r="G92" s="3"/>
      <c r="H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" customHeight="1" x14ac:dyDescent="0.25">
      <c r="A93" s="251"/>
      <c r="B93" s="3"/>
      <c r="C93" s="252"/>
      <c r="D93" s="21"/>
      <c r="E93" s="2"/>
      <c r="F93" s="3"/>
      <c r="G93" s="3"/>
      <c r="H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" customHeight="1" x14ac:dyDescent="0.25">
      <c r="A94" s="253"/>
      <c r="B94" s="3"/>
      <c r="C94" s="252"/>
      <c r="D94" s="21"/>
      <c r="E94" s="2"/>
      <c r="F94" s="3"/>
      <c r="G94" s="3"/>
      <c r="H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8" customHeight="1" x14ac:dyDescent="0.25">
      <c r="A95" s="251"/>
      <c r="B95" s="3"/>
      <c r="C95" s="252"/>
      <c r="D95" s="21"/>
      <c r="E95" s="2"/>
      <c r="F95" s="3"/>
      <c r="G95" s="3"/>
      <c r="H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" customHeight="1" x14ac:dyDescent="0.25">
      <c r="A96" s="251"/>
      <c r="B96" s="3"/>
      <c r="C96" s="252"/>
      <c r="D96" s="21"/>
      <c r="E96" s="2"/>
      <c r="F96" s="3"/>
      <c r="G96" s="3"/>
      <c r="H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" customHeight="1" x14ac:dyDescent="0.25">
      <c r="A97" s="255"/>
      <c r="C97" s="252"/>
      <c r="D97" s="21"/>
      <c r="E97" s="2"/>
      <c r="F97" s="3"/>
      <c r="G97" s="3"/>
      <c r="H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" customHeight="1" x14ac:dyDescent="0.25">
      <c r="A98" s="251"/>
      <c r="C98" s="252"/>
      <c r="D98" s="21"/>
      <c r="E98" s="2"/>
      <c r="F98" s="3"/>
      <c r="G98" s="3"/>
      <c r="H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" customHeight="1" x14ac:dyDescent="0.25">
      <c r="A99" s="251"/>
      <c r="C99" s="252"/>
      <c r="D99" s="21"/>
      <c r="E99" s="2"/>
      <c r="F99" s="3"/>
      <c r="G99" s="3"/>
      <c r="H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8" customHeight="1" x14ac:dyDescent="0.25">
      <c r="A100" s="251"/>
      <c r="C100" s="252"/>
      <c r="D100" s="21"/>
      <c r="E100" s="2"/>
      <c r="F100" s="3"/>
      <c r="G100" s="3"/>
      <c r="H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" customHeight="1" x14ac:dyDescent="0.25">
      <c r="A101" s="251"/>
      <c r="C101" s="252"/>
      <c r="D101" s="21"/>
      <c r="E101" s="2"/>
      <c r="F101" s="3"/>
      <c r="G101" s="3"/>
      <c r="H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" customHeight="1" x14ac:dyDescent="0.25">
      <c r="A102" s="251"/>
      <c r="C102" s="252"/>
      <c r="D102" s="256"/>
      <c r="E102" s="2"/>
      <c r="F102" s="3"/>
      <c r="G102" s="3"/>
      <c r="H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" customHeight="1" x14ac:dyDescent="0.25">
      <c r="A103" s="251"/>
      <c r="C103" s="252"/>
      <c r="D103" s="256"/>
      <c r="E103" s="2"/>
      <c r="F103" s="3"/>
      <c r="G103" s="3"/>
      <c r="H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" customHeight="1" x14ac:dyDescent="0.25">
      <c r="A104" s="251"/>
      <c r="C104" s="252"/>
      <c r="D104" s="21"/>
      <c r="E104" s="2"/>
      <c r="F104" s="3"/>
      <c r="G104" s="3"/>
      <c r="H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" customHeight="1" x14ac:dyDescent="0.25">
      <c r="A105" s="251"/>
      <c r="C105" s="252"/>
      <c r="D105" s="21"/>
      <c r="E105" s="2"/>
      <c r="F105" s="3"/>
      <c r="G105" s="3"/>
      <c r="H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" customHeight="1" x14ac:dyDescent="0.25">
      <c r="A106" s="251"/>
      <c r="C106" s="252"/>
      <c r="D106" s="21"/>
      <c r="E106" s="2"/>
      <c r="F106" s="3"/>
      <c r="G106" s="3"/>
      <c r="H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" customHeight="1" x14ac:dyDescent="0.25">
      <c r="A107" s="251"/>
      <c r="C107" s="252"/>
      <c r="D107" s="21"/>
      <c r="E107" s="2"/>
      <c r="F107" s="3"/>
      <c r="G107" s="3"/>
      <c r="H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" customHeight="1" x14ac:dyDescent="0.25">
      <c r="A108" s="251"/>
      <c r="C108" s="252"/>
      <c r="D108" s="21"/>
      <c r="E108" s="2"/>
      <c r="F108" s="3"/>
      <c r="G108" s="3"/>
      <c r="H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" customHeight="1" x14ac:dyDescent="0.25">
      <c r="A109" s="251"/>
      <c r="C109" s="252"/>
      <c r="D109" s="21"/>
      <c r="E109" s="2"/>
      <c r="F109" s="3"/>
      <c r="G109" s="3"/>
      <c r="H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" customHeight="1" x14ac:dyDescent="0.25">
      <c r="A110" s="251"/>
      <c r="C110" s="252"/>
      <c r="D110" s="21"/>
      <c r="E110" s="2"/>
      <c r="F110" s="3"/>
      <c r="G110" s="3"/>
      <c r="H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" customHeight="1" x14ac:dyDescent="0.25">
      <c r="A111" s="251"/>
      <c r="C111" s="252"/>
      <c r="D111" s="21"/>
      <c r="E111" s="2"/>
      <c r="F111" s="3"/>
      <c r="G111" s="3"/>
      <c r="H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" customHeight="1" x14ac:dyDescent="0.25">
      <c r="A112" s="251"/>
      <c r="C112" s="252"/>
      <c r="D112" s="21"/>
      <c r="E112" s="2"/>
      <c r="F112" s="3"/>
      <c r="G112" s="3"/>
      <c r="H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" customHeight="1" x14ac:dyDescent="0.25">
      <c r="A113" s="251"/>
      <c r="C113" s="252"/>
      <c r="D113" s="21"/>
      <c r="E113" s="2"/>
      <c r="F113" s="3"/>
      <c r="G113" s="3"/>
      <c r="H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" customHeight="1" x14ac:dyDescent="0.25">
      <c r="A114" s="251"/>
      <c r="C114" s="252"/>
      <c r="D114" s="21"/>
      <c r="E114" s="2"/>
      <c r="F114" s="3"/>
      <c r="G114" s="3"/>
      <c r="H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" customHeight="1" x14ac:dyDescent="0.25">
      <c r="A115" s="251"/>
      <c r="C115" s="252"/>
      <c r="D115" s="21"/>
      <c r="E115" s="2"/>
      <c r="F115" s="3"/>
      <c r="G115" s="3"/>
      <c r="H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" customHeight="1" x14ac:dyDescent="0.25">
      <c r="A116" s="251"/>
      <c r="C116" s="252"/>
      <c r="D116" s="21"/>
      <c r="E116" s="2"/>
      <c r="F116" s="3"/>
      <c r="G116" s="3"/>
      <c r="H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" customHeight="1" x14ac:dyDescent="0.25">
      <c r="A117" s="251"/>
      <c r="C117" s="252"/>
      <c r="D117" s="21"/>
      <c r="E117" s="2"/>
      <c r="F117" s="3"/>
      <c r="G117" s="3"/>
      <c r="H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" customHeight="1" x14ac:dyDescent="0.25">
      <c r="A118" s="251"/>
      <c r="C118" s="252"/>
      <c r="D118" s="21"/>
      <c r="E118" s="2"/>
      <c r="F118" s="3"/>
      <c r="G118" s="3"/>
      <c r="H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" customHeight="1" x14ac:dyDescent="0.25">
      <c r="A119" s="251"/>
      <c r="C119" s="252"/>
      <c r="D119" s="21"/>
      <c r="E119" s="2"/>
      <c r="F119" s="3"/>
      <c r="G119" s="3"/>
      <c r="H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" customHeight="1" x14ac:dyDescent="0.25">
      <c r="A120" s="251"/>
      <c r="C120" s="252"/>
      <c r="D120" s="21"/>
      <c r="E120" s="2"/>
      <c r="F120" s="3"/>
      <c r="G120" s="3"/>
      <c r="H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" customHeight="1" x14ac:dyDescent="0.25">
      <c r="A121" s="251"/>
      <c r="C121" s="252"/>
      <c r="D121" s="21"/>
      <c r="E121" s="2"/>
      <c r="F121" s="3"/>
      <c r="G121" s="3"/>
      <c r="H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" customHeight="1" x14ac:dyDescent="0.25">
      <c r="A122" s="251"/>
      <c r="C122" s="252"/>
      <c r="D122" s="21"/>
      <c r="E122" s="2"/>
      <c r="F122" s="3"/>
      <c r="G122" s="3"/>
      <c r="H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" customHeight="1" x14ac:dyDescent="0.25">
      <c r="A123" s="251"/>
      <c r="C123" s="252"/>
      <c r="D123" s="21"/>
      <c r="E123" s="2"/>
      <c r="F123" s="3"/>
      <c r="G123" s="3"/>
      <c r="H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A124" s="251"/>
      <c r="C124" s="252"/>
      <c r="D124" s="21"/>
      <c r="E124" s="2"/>
      <c r="F124" s="3"/>
      <c r="G124" s="3"/>
      <c r="H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" customHeight="1" x14ac:dyDescent="0.25">
      <c r="A125" s="251"/>
      <c r="C125" s="252"/>
      <c r="D125" s="21"/>
      <c r="E125" s="2"/>
      <c r="F125" s="3"/>
      <c r="G125" s="3"/>
      <c r="H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" customHeight="1" x14ac:dyDescent="0.25">
      <c r="A126" s="251"/>
      <c r="C126" s="252"/>
      <c r="D126" s="21"/>
      <c r="E126" s="2"/>
      <c r="F126" s="3"/>
      <c r="G126" s="3"/>
      <c r="H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" customHeight="1" x14ac:dyDescent="0.25">
      <c r="A127" s="251"/>
      <c r="C127" s="252"/>
      <c r="D127" s="21"/>
      <c r="E127" s="2"/>
      <c r="F127" s="3"/>
      <c r="G127" s="3"/>
      <c r="H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" customHeight="1" x14ac:dyDescent="0.25">
      <c r="A128" s="251"/>
      <c r="C128" s="252"/>
      <c r="D128" s="21"/>
      <c r="E128" s="2"/>
      <c r="F128" s="3"/>
      <c r="G128" s="3"/>
      <c r="H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" customHeight="1" x14ac:dyDescent="0.25">
      <c r="A129" s="251"/>
      <c r="C129" s="252"/>
      <c r="D129" s="21"/>
      <c r="E129" s="2"/>
      <c r="F129" s="3"/>
      <c r="G129" s="3"/>
      <c r="H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" customHeight="1" x14ac:dyDescent="0.25">
      <c r="A130" s="251"/>
      <c r="C130" s="252"/>
      <c r="D130" s="21"/>
      <c r="E130" s="2"/>
      <c r="F130" s="3"/>
      <c r="G130" s="3"/>
      <c r="H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" customHeight="1" x14ac:dyDescent="0.25">
      <c r="A131" s="251"/>
      <c r="C131" s="252"/>
      <c r="D131" s="21"/>
      <c r="E131" s="2"/>
      <c r="F131" s="3"/>
      <c r="G131" s="3"/>
      <c r="H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" customHeight="1" x14ac:dyDescent="0.25">
      <c r="A132" s="251"/>
      <c r="C132" s="252"/>
      <c r="D132" s="21"/>
      <c r="E132" s="2"/>
      <c r="F132" s="3"/>
      <c r="G132" s="3"/>
      <c r="H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" customHeight="1" x14ac:dyDescent="0.25">
      <c r="A133" s="251"/>
      <c r="C133" s="252"/>
      <c r="D133" s="21"/>
      <c r="E133" s="2"/>
      <c r="F133" s="3"/>
      <c r="G133" s="3"/>
      <c r="H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" customHeight="1" x14ac:dyDescent="0.25">
      <c r="A134" s="251"/>
      <c r="C134" s="252"/>
      <c r="D134" s="21"/>
      <c r="E134" s="2"/>
      <c r="F134" s="3"/>
      <c r="G134" s="3"/>
      <c r="H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 x14ac:dyDescent="0.25">
      <c r="A135" s="251"/>
      <c r="C135" s="252"/>
      <c r="D135" s="21"/>
      <c r="E135" s="2"/>
      <c r="F135" s="3"/>
      <c r="G135" s="3"/>
      <c r="H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 x14ac:dyDescent="0.25">
      <c r="A136" s="251"/>
      <c r="C136" s="252"/>
      <c r="D136" s="21"/>
      <c r="E136" s="2"/>
      <c r="F136" s="3"/>
      <c r="G136" s="3"/>
      <c r="H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" customHeight="1" x14ac:dyDescent="0.25">
      <c r="A137" s="251"/>
      <c r="C137" s="252"/>
      <c r="D137" s="21"/>
      <c r="E137" s="2"/>
      <c r="F137" s="3"/>
      <c r="G137" s="3"/>
      <c r="H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" customHeight="1" x14ac:dyDescent="0.25">
      <c r="A138" s="251"/>
      <c r="C138" s="252"/>
      <c r="D138" s="21"/>
      <c r="E138" s="2"/>
      <c r="F138" s="3"/>
      <c r="G138" s="3"/>
      <c r="H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" customHeight="1" x14ac:dyDescent="0.25">
      <c r="A139" s="251"/>
      <c r="C139" s="252"/>
      <c r="D139" s="21"/>
      <c r="E139" s="2"/>
      <c r="F139" s="3"/>
      <c r="G139" s="3"/>
      <c r="H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" customHeight="1" x14ac:dyDescent="0.25">
      <c r="A140" s="251"/>
      <c r="C140" s="252"/>
      <c r="D140" s="21"/>
      <c r="E140" s="2"/>
      <c r="F140" s="3"/>
      <c r="G140" s="3"/>
      <c r="H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" customHeight="1" x14ac:dyDescent="0.25">
      <c r="A141" s="251"/>
      <c r="C141" s="252"/>
      <c r="D141" s="21"/>
      <c r="E141" s="2"/>
      <c r="F141" s="3"/>
      <c r="G141" s="3"/>
      <c r="H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" customHeight="1" x14ac:dyDescent="0.25">
      <c r="A142" s="251"/>
      <c r="C142" s="252"/>
      <c r="D142" s="21"/>
      <c r="E142" s="2"/>
      <c r="F142" s="3"/>
      <c r="G142" s="3"/>
      <c r="H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251"/>
      <c r="C143" s="252"/>
      <c r="D143" s="21"/>
      <c r="E143" s="2"/>
      <c r="F143" s="3"/>
      <c r="G143" s="3"/>
      <c r="H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" customHeight="1" x14ac:dyDescent="0.25">
      <c r="A144" s="251"/>
      <c r="C144" s="252"/>
      <c r="D144" s="21"/>
      <c r="E144" s="2"/>
      <c r="F144" s="3"/>
      <c r="G144" s="3"/>
      <c r="H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251"/>
      <c r="C145" s="252"/>
      <c r="D145" s="21"/>
      <c r="E145" s="2"/>
      <c r="F145" s="3"/>
      <c r="G145" s="3"/>
      <c r="H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251"/>
      <c r="C146" s="252"/>
      <c r="D146" s="21"/>
      <c r="E146" s="2"/>
      <c r="F146" s="3"/>
      <c r="G146" s="3"/>
      <c r="H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x14ac:dyDescent="0.25">
      <c r="A147" s="251"/>
      <c r="C147" s="252"/>
      <c r="D147" s="21"/>
      <c r="E147" s="2"/>
      <c r="F147" s="3"/>
      <c r="G147" s="3"/>
      <c r="H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251"/>
      <c r="C148" s="252"/>
      <c r="D148" s="21"/>
      <c r="E148" s="2"/>
      <c r="F148" s="3"/>
      <c r="G148" s="3"/>
      <c r="H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251"/>
      <c r="C149" s="252"/>
      <c r="D149" s="21"/>
      <c r="E149" s="2"/>
      <c r="F149" s="3"/>
      <c r="G149" s="3"/>
      <c r="H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x14ac:dyDescent="0.25">
      <c r="A150" s="251"/>
      <c r="C150" s="252"/>
      <c r="D150" s="21"/>
      <c r="E150" s="2"/>
      <c r="F150" s="3"/>
      <c r="G150" s="3"/>
      <c r="H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251"/>
      <c r="C151" s="252"/>
      <c r="D151" s="21"/>
      <c r="E151" s="2"/>
      <c r="F151" s="3"/>
      <c r="G151" s="3"/>
      <c r="H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" customHeight="1" x14ac:dyDescent="0.25">
      <c r="A152" s="251"/>
      <c r="C152" s="252"/>
      <c r="D152" s="21"/>
      <c r="E152" s="2"/>
      <c r="F152" s="3"/>
      <c r="G152" s="3"/>
      <c r="H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" customHeight="1" x14ac:dyDescent="0.25">
      <c r="A153" s="251"/>
      <c r="C153" s="252"/>
      <c r="D153" s="21"/>
      <c r="E153" s="2"/>
      <c r="F153" s="3"/>
      <c r="G153" s="3"/>
      <c r="H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" customHeight="1" x14ac:dyDescent="0.25">
      <c r="A154" s="251"/>
      <c r="C154" s="252"/>
      <c r="D154" s="21"/>
      <c r="E154" s="2"/>
      <c r="F154" s="3"/>
      <c r="G154" s="3"/>
      <c r="H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" customHeight="1" x14ac:dyDescent="0.25">
      <c r="A155" s="251"/>
      <c r="C155" s="252"/>
      <c r="D155" s="21"/>
      <c r="E155" s="2"/>
      <c r="F155" s="3"/>
      <c r="G155" s="3"/>
      <c r="H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251"/>
      <c r="C156" s="252"/>
      <c r="D156" s="21"/>
      <c r="E156" s="2"/>
      <c r="F156" s="3"/>
      <c r="G156" s="3"/>
      <c r="H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251"/>
      <c r="C157" s="252"/>
      <c r="D157" s="21"/>
      <c r="E157" s="2"/>
      <c r="F157" s="3"/>
      <c r="G157" s="3"/>
      <c r="H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251"/>
      <c r="C158" s="252"/>
      <c r="D158" s="21"/>
      <c r="E158" s="2"/>
      <c r="F158" s="3"/>
      <c r="G158" s="3"/>
      <c r="H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251"/>
      <c r="C159" s="252"/>
      <c r="D159" s="21"/>
      <c r="E159" s="2"/>
      <c r="F159" s="3"/>
      <c r="G159" s="3"/>
      <c r="H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251"/>
      <c r="C160" s="252"/>
      <c r="D160" s="21"/>
      <c r="E160" s="2"/>
      <c r="F160" s="3"/>
      <c r="G160" s="3"/>
      <c r="H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251"/>
      <c r="C161" s="252"/>
      <c r="D161" s="21"/>
      <c r="E161" s="2"/>
      <c r="F161" s="3"/>
      <c r="G161" s="3"/>
      <c r="H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251"/>
      <c r="C162" s="252"/>
      <c r="D162" s="21"/>
      <c r="E162" s="2"/>
      <c r="F162" s="3"/>
      <c r="G162" s="3"/>
      <c r="H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251"/>
      <c r="C163" s="252"/>
      <c r="D163" s="21"/>
      <c r="E163" s="2"/>
      <c r="F163" s="3"/>
      <c r="G163" s="3"/>
      <c r="H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251"/>
      <c r="C164" s="252"/>
      <c r="D164" s="21"/>
      <c r="E164" s="2"/>
      <c r="F164" s="3"/>
      <c r="G164" s="3"/>
      <c r="H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251"/>
      <c r="C165" s="252"/>
      <c r="D165" s="21"/>
      <c r="E165" s="2"/>
      <c r="F165" s="3"/>
      <c r="G165" s="3"/>
      <c r="H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251"/>
      <c r="C166" s="252"/>
      <c r="D166" s="21"/>
      <c r="E166" s="2"/>
      <c r="F166" s="3"/>
      <c r="G166" s="3"/>
      <c r="H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251"/>
      <c r="C167" s="252"/>
      <c r="D167" s="21"/>
      <c r="E167" s="2"/>
      <c r="F167" s="3"/>
      <c r="G167" s="3"/>
      <c r="H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251"/>
      <c r="C168" s="252"/>
      <c r="D168" s="21"/>
      <c r="E168" s="2"/>
      <c r="F168" s="3"/>
      <c r="G168" s="3"/>
      <c r="H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251"/>
      <c r="C169" s="252"/>
      <c r="D169" s="21"/>
      <c r="E169" s="2"/>
      <c r="F169" s="3"/>
      <c r="G169" s="3"/>
      <c r="H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251"/>
      <c r="C170" s="252"/>
      <c r="D170" s="21"/>
      <c r="E170" s="2"/>
      <c r="F170" s="3"/>
      <c r="G170" s="3"/>
      <c r="H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251"/>
      <c r="C171" s="252"/>
      <c r="D171" s="21"/>
      <c r="E171" s="2"/>
      <c r="F171" s="3"/>
      <c r="G171" s="3"/>
      <c r="H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251"/>
      <c r="C172" s="252"/>
      <c r="D172" s="21"/>
      <c r="E172" s="2"/>
      <c r="F172" s="3"/>
      <c r="G172" s="3"/>
      <c r="H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251"/>
      <c r="C173" s="252"/>
      <c r="D173" s="21"/>
      <c r="E173" s="2"/>
      <c r="F173" s="3"/>
      <c r="G173" s="3"/>
      <c r="H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251"/>
      <c r="C174" s="252"/>
      <c r="D174" s="21"/>
      <c r="E174" s="2"/>
      <c r="F174" s="3"/>
      <c r="G174" s="3"/>
      <c r="H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251"/>
      <c r="C175" s="252"/>
      <c r="D175" s="21"/>
      <c r="E175" s="2"/>
      <c r="F175" s="3"/>
      <c r="G175" s="3"/>
      <c r="H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251"/>
      <c r="C176" s="252"/>
      <c r="D176" s="21"/>
      <c r="E176" s="2"/>
      <c r="F176" s="3"/>
      <c r="G176" s="3"/>
      <c r="H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251"/>
      <c r="C177" s="252"/>
      <c r="D177" s="21"/>
      <c r="E177" s="2"/>
      <c r="F177" s="3"/>
      <c r="G177" s="3"/>
      <c r="H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251"/>
      <c r="C178" s="252"/>
      <c r="D178" s="21"/>
      <c r="E178" s="2"/>
      <c r="F178" s="3"/>
      <c r="G178" s="3"/>
      <c r="H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251"/>
      <c r="C179" s="252"/>
      <c r="D179" s="21"/>
      <c r="E179" s="2"/>
      <c r="F179" s="3"/>
      <c r="G179" s="3"/>
      <c r="H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251"/>
      <c r="C180" s="252"/>
      <c r="D180" s="21"/>
      <c r="E180" s="2"/>
      <c r="F180" s="3"/>
      <c r="G180" s="3"/>
      <c r="H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251"/>
      <c r="C181" s="252"/>
      <c r="D181" s="21"/>
      <c r="E181" s="2"/>
      <c r="F181" s="3"/>
      <c r="G181" s="3"/>
      <c r="H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251"/>
      <c r="C182" s="252"/>
      <c r="D182" s="21"/>
      <c r="E182" s="2"/>
      <c r="F182" s="3"/>
      <c r="G182" s="3"/>
      <c r="H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251"/>
      <c r="C183" s="252"/>
      <c r="D183" s="21"/>
      <c r="E183" s="2"/>
      <c r="F183" s="3"/>
      <c r="G183" s="3"/>
      <c r="H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251"/>
      <c r="C184" s="252"/>
      <c r="D184" s="21"/>
      <c r="E184" s="2"/>
      <c r="F184" s="3"/>
      <c r="G184" s="3"/>
      <c r="H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251"/>
      <c r="C185" s="252"/>
      <c r="D185" s="21"/>
      <c r="E185" s="2"/>
      <c r="F185" s="3"/>
      <c r="G185" s="3"/>
      <c r="H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251"/>
      <c r="C186" s="252"/>
      <c r="D186" s="21"/>
      <c r="E186" s="2"/>
      <c r="F186" s="3"/>
      <c r="G186" s="3"/>
      <c r="H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251"/>
      <c r="C187" s="252"/>
      <c r="D187" s="21"/>
      <c r="E187" s="2"/>
      <c r="F187" s="3"/>
      <c r="G187" s="3"/>
      <c r="H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251"/>
      <c r="C188" s="252"/>
      <c r="D188" s="21"/>
      <c r="E188" s="2"/>
      <c r="F188" s="3"/>
      <c r="G188" s="3"/>
      <c r="H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251"/>
      <c r="C189" s="252"/>
      <c r="D189" s="21"/>
      <c r="E189" s="2"/>
      <c r="F189" s="3"/>
      <c r="G189" s="3"/>
      <c r="H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251"/>
      <c r="C190" s="252"/>
      <c r="D190" s="21"/>
      <c r="E190" s="2"/>
      <c r="F190" s="3"/>
      <c r="G190" s="3"/>
      <c r="H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251"/>
      <c r="C191" s="252"/>
      <c r="D191" s="21"/>
      <c r="E191" s="2"/>
      <c r="F191" s="3"/>
      <c r="G191" s="3"/>
      <c r="H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251"/>
      <c r="C192" s="252"/>
      <c r="D192" s="21"/>
      <c r="E192" s="2"/>
      <c r="F192" s="3"/>
      <c r="G192" s="3"/>
      <c r="H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251"/>
      <c r="C193" s="252"/>
      <c r="D193" s="21"/>
      <c r="E193" s="2"/>
      <c r="F193" s="3"/>
      <c r="G193" s="3"/>
      <c r="H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251"/>
      <c r="C194" s="252"/>
      <c r="D194" s="21"/>
      <c r="E194" s="2"/>
      <c r="F194" s="3"/>
      <c r="G194" s="3"/>
      <c r="H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251"/>
      <c r="C195" s="252"/>
      <c r="D195" s="21"/>
      <c r="E195" s="2"/>
      <c r="F195" s="3"/>
      <c r="G195" s="3"/>
      <c r="H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251"/>
      <c r="C196" s="252"/>
      <c r="D196" s="21"/>
      <c r="E196" s="2"/>
      <c r="F196" s="3"/>
      <c r="G196" s="3"/>
      <c r="H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251"/>
      <c r="C197" s="252"/>
      <c r="D197" s="21"/>
      <c r="E197" s="2"/>
      <c r="F197" s="3"/>
      <c r="G197" s="3"/>
      <c r="H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251"/>
      <c r="C198" s="252"/>
      <c r="D198" s="21"/>
      <c r="E198" s="2"/>
      <c r="F198" s="3"/>
      <c r="G198" s="3"/>
      <c r="H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251"/>
      <c r="C199" s="252"/>
      <c r="D199" s="21"/>
      <c r="E199" s="2"/>
      <c r="F199" s="3"/>
      <c r="G199" s="3"/>
      <c r="H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251"/>
      <c r="C200" s="252"/>
      <c r="D200" s="21"/>
      <c r="E200" s="2"/>
      <c r="F200" s="3"/>
      <c r="G200" s="3"/>
      <c r="H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251"/>
      <c r="C201" s="252"/>
      <c r="D201" s="21"/>
      <c r="E201" s="2"/>
      <c r="F201" s="3"/>
      <c r="G201" s="3"/>
      <c r="H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251"/>
      <c r="C202" s="252"/>
      <c r="D202" s="21"/>
      <c r="E202" s="2"/>
      <c r="F202" s="3"/>
      <c r="G202" s="3"/>
      <c r="H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251"/>
      <c r="C203" s="252"/>
      <c r="D203" s="21"/>
      <c r="E203" s="2"/>
      <c r="F203" s="3"/>
      <c r="G203" s="3"/>
      <c r="H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251"/>
      <c r="C204" s="252"/>
      <c r="D204" s="21"/>
      <c r="E204" s="2"/>
      <c r="F204" s="3"/>
      <c r="G204" s="3"/>
      <c r="H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251"/>
      <c r="C205" s="252"/>
      <c r="D205" s="21"/>
      <c r="E205" s="2"/>
      <c r="F205" s="3"/>
      <c r="G205" s="3"/>
      <c r="H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251"/>
      <c r="C206" s="252"/>
      <c r="D206" s="21"/>
      <c r="E206" s="2"/>
      <c r="F206" s="3"/>
      <c r="G206" s="3"/>
      <c r="H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251"/>
      <c r="C207" s="252"/>
      <c r="D207" s="21"/>
      <c r="E207" s="2"/>
      <c r="F207" s="3"/>
      <c r="G207" s="3"/>
      <c r="H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251"/>
      <c r="C208" s="252"/>
      <c r="D208" s="21"/>
      <c r="E208" s="2"/>
      <c r="F208" s="3"/>
      <c r="G208" s="3"/>
      <c r="H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251"/>
      <c r="C209" s="252"/>
      <c r="D209" s="21"/>
      <c r="E209" s="2"/>
      <c r="F209" s="3"/>
      <c r="G209" s="3"/>
      <c r="H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251"/>
      <c r="C210" s="252"/>
      <c r="D210" s="21"/>
      <c r="E210" s="2"/>
      <c r="F210" s="3"/>
      <c r="G210" s="3"/>
      <c r="H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251"/>
      <c r="C211" s="252"/>
      <c r="D211" s="21"/>
      <c r="E211" s="2"/>
      <c r="F211" s="3"/>
      <c r="G211" s="3"/>
      <c r="H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251"/>
      <c r="C212" s="252"/>
      <c r="D212" s="21"/>
      <c r="E212" s="2"/>
      <c r="F212" s="3"/>
      <c r="G212" s="3"/>
      <c r="H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251"/>
      <c r="C213" s="252"/>
      <c r="D213" s="21"/>
      <c r="E213" s="2"/>
      <c r="F213" s="3"/>
      <c r="G213" s="3"/>
      <c r="H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251"/>
      <c r="C214" s="252"/>
      <c r="D214" s="21"/>
      <c r="E214" s="2"/>
      <c r="F214" s="3"/>
      <c r="G214" s="3"/>
      <c r="H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251"/>
      <c r="C215" s="252"/>
      <c r="D215" s="21"/>
      <c r="E215" s="2"/>
      <c r="F215" s="3"/>
      <c r="G215" s="3"/>
      <c r="H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251"/>
      <c r="C216" s="252"/>
      <c r="D216" s="21"/>
      <c r="E216" s="2"/>
      <c r="F216" s="3"/>
      <c r="G216" s="3"/>
      <c r="H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251"/>
      <c r="C217" s="252"/>
      <c r="D217" s="21"/>
      <c r="E217" s="2"/>
      <c r="F217" s="3"/>
      <c r="G217" s="3"/>
      <c r="H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251"/>
      <c r="C218" s="252"/>
      <c r="D218" s="21"/>
      <c r="E218" s="2"/>
      <c r="F218" s="3"/>
      <c r="G218" s="3"/>
      <c r="H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251"/>
      <c r="C219" s="252"/>
      <c r="D219" s="21"/>
      <c r="E219" s="2"/>
      <c r="F219" s="3"/>
      <c r="G219" s="3"/>
      <c r="H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251"/>
      <c r="C220" s="252"/>
      <c r="D220" s="21"/>
      <c r="E220" s="2"/>
      <c r="F220" s="3"/>
      <c r="G220" s="3"/>
      <c r="H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251"/>
      <c r="C221" s="252"/>
      <c r="D221" s="21"/>
      <c r="E221" s="2"/>
      <c r="F221" s="3"/>
      <c r="G221" s="3"/>
      <c r="H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251"/>
      <c r="C222" s="252"/>
      <c r="D222" s="21"/>
      <c r="E222" s="2"/>
      <c r="F222" s="3"/>
      <c r="G222" s="3"/>
      <c r="H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251"/>
      <c r="C223" s="252"/>
      <c r="D223" s="21"/>
      <c r="E223" s="2"/>
      <c r="F223" s="3"/>
      <c r="G223" s="3"/>
      <c r="H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251"/>
      <c r="C224" s="252"/>
      <c r="D224" s="21"/>
      <c r="E224" s="2"/>
      <c r="F224" s="3"/>
      <c r="G224" s="3"/>
      <c r="H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251"/>
      <c r="C225" s="252"/>
      <c r="D225" s="21"/>
      <c r="E225" s="2"/>
      <c r="F225" s="3"/>
      <c r="G225" s="3"/>
      <c r="H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251"/>
      <c r="C226" s="252"/>
      <c r="D226" s="21"/>
      <c r="E226" s="2"/>
      <c r="F226" s="3"/>
      <c r="G226" s="3"/>
      <c r="H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251"/>
      <c r="C227" s="252"/>
      <c r="D227" s="21"/>
      <c r="E227" s="2"/>
      <c r="F227" s="3"/>
      <c r="G227" s="3"/>
      <c r="H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251"/>
      <c r="C228" s="252"/>
      <c r="D228" s="21"/>
      <c r="E228" s="2"/>
      <c r="F228" s="3"/>
      <c r="G228" s="3"/>
      <c r="H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251"/>
      <c r="C229" s="252"/>
      <c r="D229" s="21"/>
      <c r="E229" s="2"/>
      <c r="F229" s="3"/>
      <c r="G229" s="3"/>
      <c r="H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251"/>
      <c r="C230" s="252"/>
      <c r="D230" s="21"/>
      <c r="E230" s="2"/>
      <c r="F230" s="3"/>
      <c r="G230" s="3"/>
      <c r="H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251"/>
      <c r="C231" s="252"/>
      <c r="D231" s="21"/>
      <c r="E231" s="2"/>
      <c r="F231" s="3"/>
      <c r="G231" s="3"/>
      <c r="H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251"/>
      <c r="C232" s="252"/>
      <c r="D232" s="21"/>
      <c r="E232" s="2"/>
      <c r="F232" s="3"/>
      <c r="G232" s="3"/>
      <c r="H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251"/>
      <c r="C233" s="252"/>
      <c r="D233" s="21"/>
      <c r="E233" s="2"/>
      <c r="F233" s="3"/>
      <c r="G233" s="3"/>
      <c r="H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251"/>
      <c r="C234" s="252"/>
      <c r="D234" s="21"/>
      <c r="E234" s="2"/>
      <c r="F234" s="3"/>
      <c r="G234" s="3"/>
      <c r="H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251"/>
      <c r="C235" s="252"/>
      <c r="D235" s="21"/>
      <c r="E235" s="2"/>
      <c r="F235" s="3"/>
      <c r="G235" s="3"/>
      <c r="H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251"/>
      <c r="C236" s="252"/>
      <c r="D236" s="21"/>
      <c r="E236" s="2"/>
      <c r="F236" s="3"/>
      <c r="G236" s="3"/>
      <c r="H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251"/>
      <c r="C237" s="252"/>
      <c r="D237" s="21"/>
      <c r="E237" s="2"/>
      <c r="F237" s="3"/>
      <c r="G237" s="3"/>
      <c r="H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251"/>
      <c r="C238" s="252"/>
      <c r="D238" s="21"/>
      <c r="E238" s="2"/>
      <c r="F238" s="3"/>
      <c r="G238" s="3"/>
      <c r="H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251"/>
      <c r="C239" s="252"/>
      <c r="D239" s="21"/>
      <c r="E239" s="2"/>
      <c r="F239" s="3"/>
      <c r="G239" s="3"/>
      <c r="H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251"/>
      <c r="C240" s="252"/>
      <c r="D240" s="21"/>
      <c r="E240" s="2"/>
      <c r="F240" s="3"/>
      <c r="G240" s="3"/>
      <c r="H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251"/>
      <c r="C241" s="252"/>
      <c r="D241" s="21"/>
      <c r="E241" s="2"/>
      <c r="F241" s="3"/>
      <c r="G241" s="3"/>
      <c r="H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251"/>
      <c r="C242" s="252"/>
      <c r="D242" s="21"/>
      <c r="E242" s="2"/>
      <c r="F242" s="3"/>
      <c r="G242" s="3"/>
      <c r="H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251"/>
      <c r="C243" s="252"/>
      <c r="D243" s="21"/>
      <c r="E243" s="2"/>
      <c r="F243" s="3"/>
      <c r="G243" s="3"/>
      <c r="H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251"/>
      <c r="C244" s="252"/>
      <c r="D244" s="21"/>
      <c r="E244" s="2"/>
      <c r="F244" s="3"/>
      <c r="G244" s="3"/>
      <c r="H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251"/>
      <c r="C245" s="252"/>
      <c r="D245" s="21"/>
      <c r="E245" s="2"/>
      <c r="F245" s="3"/>
      <c r="G245" s="3"/>
      <c r="H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251"/>
      <c r="C246" s="252"/>
      <c r="D246" s="21"/>
      <c r="E246" s="2"/>
      <c r="F246" s="3"/>
      <c r="G246" s="3"/>
      <c r="H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251"/>
      <c r="C247" s="252"/>
      <c r="D247" s="21"/>
      <c r="E247" s="2"/>
      <c r="F247" s="3"/>
      <c r="G247" s="3"/>
      <c r="H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251"/>
      <c r="C248" s="252"/>
      <c r="D248" s="21"/>
      <c r="E248" s="2"/>
      <c r="F248" s="3"/>
      <c r="G248" s="3"/>
      <c r="H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251"/>
      <c r="C249" s="252"/>
      <c r="D249" s="21"/>
      <c r="E249" s="2"/>
      <c r="F249" s="3"/>
      <c r="G249" s="3"/>
      <c r="H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251"/>
      <c r="C250" s="252"/>
      <c r="D250" s="21"/>
      <c r="E250" s="2"/>
      <c r="F250" s="3"/>
      <c r="G250" s="3"/>
      <c r="H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251"/>
      <c r="C251" s="252"/>
      <c r="D251" s="21"/>
      <c r="E251" s="2"/>
      <c r="F251" s="3"/>
      <c r="G251" s="3"/>
      <c r="H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251"/>
      <c r="C252" s="252"/>
      <c r="D252" s="21"/>
      <c r="E252" s="2"/>
      <c r="F252" s="3"/>
      <c r="G252" s="3"/>
      <c r="H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251"/>
      <c r="C253" s="252"/>
      <c r="D253" s="21"/>
      <c r="E253" s="2"/>
      <c r="F253" s="3"/>
      <c r="G253" s="3"/>
      <c r="H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251"/>
      <c r="C254" s="252"/>
      <c r="D254" s="21"/>
      <c r="E254" s="2"/>
      <c r="F254" s="3"/>
      <c r="G254" s="3"/>
      <c r="H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251"/>
      <c r="C255" s="252"/>
      <c r="D255" s="21"/>
      <c r="E255" s="2"/>
      <c r="F255" s="3"/>
      <c r="G255" s="3"/>
      <c r="H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251"/>
      <c r="C256" s="252"/>
      <c r="D256" s="21"/>
      <c r="E256" s="2"/>
      <c r="F256" s="3"/>
      <c r="G256" s="3"/>
      <c r="H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251"/>
      <c r="C257" s="252"/>
      <c r="D257" s="21"/>
      <c r="E257" s="2"/>
      <c r="F257" s="3"/>
      <c r="G257" s="3"/>
      <c r="H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251"/>
      <c r="C258" s="252"/>
      <c r="D258" s="21"/>
      <c r="E258" s="2"/>
      <c r="F258" s="3"/>
      <c r="G258" s="3"/>
      <c r="H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251"/>
      <c r="C259" s="252"/>
      <c r="D259" s="21"/>
      <c r="E259" s="2"/>
      <c r="F259" s="3"/>
      <c r="G259" s="3"/>
      <c r="H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251"/>
      <c r="C260" s="252"/>
      <c r="D260" s="21"/>
      <c r="E260" s="2"/>
      <c r="F260" s="3"/>
      <c r="G260" s="3"/>
      <c r="H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251"/>
      <c r="C261" s="252"/>
      <c r="D261" s="21"/>
      <c r="E261" s="2"/>
      <c r="F261" s="3"/>
      <c r="G261" s="3"/>
      <c r="H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251"/>
      <c r="C262" s="252"/>
      <c r="D262" s="21"/>
      <c r="E262" s="2"/>
      <c r="F262" s="3"/>
      <c r="G262" s="3"/>
      <c r="H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251"/>
      <c r="C263" s="252"/>
      <c r="D263" s="21"/>
      <c r="E263" s="2"/>
      <c r="F263" s="3"/>
      <c r="G263" s="3"/>
      <c r="H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251"/>
      <c r="C264" s="252"/>
      <c r="D264" s="21"/>
      <c r="E264" s="2"/>
      <c r="F264" s="3"/>
      <c r="G264" s="3"/>
      <c r="H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251"/>
      <c r="C265" s="252"/>
      <c r="D265" s="21"/>
      <c r="E265" s="2"/>
      <c r="F265" s="3"/>
      <c r="G265" s="3"/>
      <c r="H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251"/>
      <c r="C266" s="252"/>
      <c r="D266" s="21"/>
      <c r="E266" s="2"/>
      <c r="F266" s="3"/>
      <c r="G266" s="3"/>
      <c r="H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251"/>
      <c r="C267" s="252"/>
      <c r="D267" s="21"/>
      <c r="E267" s="2"/>
      <c r="F267" s="3"/>
      <c r="G267" s="3"/>
      <c r="H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251"/>
      <c r="C268" s="252"/>
      <c r="D268" s="21"/>
      <c r="E268" s="2"/>
      <c r="F268" s="3"/>
      <c r="G268" s="3"/>
      <c r="H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251"/>
      <c r="C269" s="252"/>
      <c r="D269" s="21"/>
      <c r="E269" s="2"/>
      <c r="F269" s="3"/>
      <c r="G269" s="3"/>
      <c r="H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251"/>
      <c r="C270" s="252"/>
      <c r="D270" s="21"/>
      <c r="E270" s="2"/>
      <c r="F270" s="3"/>
      <c r="G270" s="3"/>
      <c r="H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251"/>
      <c r="C271" s="252"/>
      <c r="D271" s="21"/>
      <c r="E271" s="2"/>
      <c r="F271" s="3"/>
      <c r="G271" s="3"/>
      <c r="H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251"/>
      <c r="C272" s="252"/>
      <c r="D272" s="21"/>
      <c r="E272" s="2"/>
      <c r="F272" s="3"/>
      <c r="G272" s="3"/>
      <c r="H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251"/>
      <c r="C273" s="252"/>
      <c r="D273" s="21"/>
      <c r="E273" s="2"/>
      <c r="F273" s="3"/>
      <c r="G273" s="3"/>
      <c r="H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251"/>
      <c r="C274" s="252"/>
      <c r="D274" s="21"/>
      <c r="E274" s="2"/>
      <c r="F274" s="3"/>
      <c r="G274" s="3"/>
      <c r="H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251"/>
      <c r="C275" s="252"/>
      <c r="D275" s="21"/>
      <c r="E275" s="2"/>
      <c r="F275" s="3"/>
      <c r="G275" s="3"/>
      <c r="H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251"/>
      <c r="C276" s="252"/>
      <c r="D276" s="21"/>
      <c r="E276" s="2"/>
      <c r="F276" s="3"/>
      <c r="G276" s="3"/>
      <c r="H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251"/>
      <c r="C277" s="252"/>
      <c r="D277" s="21"/>
      <c r="E277" s="2"/>
      <c r="F277" s="3"/>
      <c r="G277" s="3"/>
      <c r="H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251"/>
      <c r="C278" s="252"/>
      <c r="D278" s="21"/>
      <c r="E278" s="2"/>
      <c r="F278" s="3"/>
      <c r="G278" s="3"/>
      <c r="H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251"/>
      <c r="C279" s="252"/>
      <c r="D279" s="21"/>
      <c r="E279" s="2"/>
      <c r="F279" s="3"/>
      <c r="G279" s="3"/>
      <c r="H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251"/>
      <c r="C280" s="252"/>
      <c r="D280" s="21"/>
      <c r="E280" s="2"/>
      <c r="F280" s="3"/>
      <c r="G280" s="3"/>
      <c r="H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251"/>
      <c r="C281" s="252"/>
      <c r="D281" s="21"/>
      <c r="E281" s="2"/>
      <c r="F281" s="3"/>
      <c r="G281" s="3"/>
      <c r="H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251"/>
      <c r="C282" s="252"/>
      <c r="D282" s="21"/>
      <c r="E282" s="2"/>
      <c r="F282" s="3"/>
      <c r="G282" s="3"/>
      <c r="H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251"/>
      <c r="C283" s="252"/>
      <c r="D283" s="21"/>
      <c r="E283" s="2"/>
      <c r="F283" s="3"/>
      <c r="G283" s="3"/>
      <c r="H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251"/>
      <c r="C284" s="252"/>
      <c r="D284" s="21"/>
      <c r="E284" s="2"/>
      <c r="F284" s="3"/>
      <c r="G284" s="3"/>
      <c r="H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251"/>
      <c r="C285" s="252"/>
      <c r="D285" s="21"/>
      <c r="E285" s="2"/>
      <c r="F285" s="3"/>
      <c r="G285" s="3"/>
      <c r="H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251"/>
      <c r="C286" s="252"/>
      <c r="D286" s="21"/>
      <c r="E286" s="2"/>
      <c r="F286" s="3"/>
      <c r="G286" s="3"/>
      <c r="H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251"/>
      <c r="C287" s="252"/>
      <c r="D287" s="21"/>
      <c r="E287" s="2"/>
      <c r="F287" s="3"/>
      <c r="G287" s="3"/>
      <c r="H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251"/>
      <c r="C288" s="252"/>
      <c r="D288" s="21"/>
      <c r="E288" s="2"/>
      <c r="F288" s="3"/>
      <c r="G288" s="3"/>
      <c r="H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251"/>
      <c r="C289" s="252"/>
      <c r="D289" s="21"/>
      <c r="E289" s="2"/>
      <c r="F289" s="3"/>
      <c r="G289" s="3"/>
      <c r="H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251"/>
      <c r="C290" s="252"/>
      <c r="D290" s="21"/>
      <c r="E290" s="2"/>
      <c r="F290" s="3"/>
      <c r="G290" s="3"/>
      <c r="H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251"/>
      <c r="C291" s="252"/>
      <c r="D291" s="21"/>
      <c r="E291" s="2"/>
      <c r="F291" s="3"/>
      <c r="G291" s="3"/>
      <c r="H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251"/>
      <c r="C292" s="252"/>
      <c r="D292" s="21"/>
      <c r="E292" s="2"/>
      <c r="F292" s="3"/>
      <c r="G292" s="3"/>
      <c r="H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251"/>
      <c r="C293" s="252"/>
      <c r="D293" s="21"/>
      <c r="E293" s="2"/>
      <c r="F293" s="3"/>
      <c r="G293" s="3"/>
      <c r="H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251"/>
      <c r="C294" s="252"/>
      <c r="D294" s="21"/>
      <c r="E294" s="2"/>
      <c r="F294" s="3"/>
      <c r="G294" s="3"/>
      <c r="H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251"/>
      <c r="C295" s="252"/>
      <c r="D295" s="21"/>
      <c r="E295" s="2"/>
      <c r="F295" s="3"/>
      <c r="G295" s="3"/>
      <c r="H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251"/>
      <c r="C296" s="252"/>
      <c r="D296" s="21"/>
      <c r="E296" s="2"/>
      <c r="F296" s="3"/>
      <c r="G296" s="3"/>
      <c r="H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251"/>
      <c r="C297" s="252"/>
      <c r="D297" s="21"/>
      <c r="E297" s="2"/>
      <c r="F297" s="3"/>
      <c r="G297" s="3"/>
      <c r="H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251"/>
      <c r="C298" s="252"/>
      <c r="D298" s="21"/>
      <c r="E298" s="2"/>
      <c r="F298" s="3"/>
      <c r="G298" s="3"/>
      <c r="H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251"/>
      <c r="C299" s="252"/>
      <c r="D299" s="21"/>
      <c r="E299" s="2"/>
      <c r="F299" s="3"/>
      <c r="G299" s="3"/>
      <c r="H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251"/>
      <c r="C300" s="252"/>
      <c r="D300" s="21"/>
      <c r="E300" s="2"/>
      <c r="F300" s="3"/>
      <c r="G300" s="3"/>
      <c r="H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251"/>
      <c r="C301" s="252"/>
      <c r="D301" s="21"/>
      <c r="E301" s="2"/>
      <c r="F301" s="3"/>
      <c r="G301" s="3"/>
      <c r="H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251"/>
      <c r="C302" s="252"/>
      <c r="D302" s="21"/>
      <c r="E302" s="2"/>
      <c r="F302" s="3"/>
      <c r="G302" s="3"/>
      <c r="H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251"/>
      <c r="C303" s="252"/>
      <c r="D303" s="21"/>
      <c r="E303" s="2"/>
      <c r="F303" s="3"/>
      <c r="G303" s="3"/>
      <c r="H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251"/>
      <c r="C304" s="252"/>
      <c r="D304" s="21"/>
      <c r="E304" s="2"/>
      <c r="F304" s="3"/>
      <c r="G304" s="3"/>
      <c r="H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251"/>
      <c r="C305" s="252"/>
      <c r="D305" s="21"/>
      <c r="E305" s="2"/>
      <c r="F305" s="3"/>
      <c r="G305" s="3"/>
      <c r="H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251"/>
      <c r="C306" s="252"/>
      <c r="D306" s="21"/>
      <c r="E306" s="2"/>
      <c r="F306" s="3"/>
      <c r="G306" s="3"/>
      <c r="H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251"/>
      <c r="C307" s="252"/>
      <c r="D307" s="21"/>
      <c r="E307" s="2"/>
      <c r="F307" s="3"/>
      <c r="G307" s="3"/>
      <c r="H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251"/>
      <c r="C308" s="252"/>
      <c r="D308" s="21"/>
      <c r="E308" s="2"/>
      <c r="F308" s="3"/>
      <c r="G308" s="3"/>
      <c r="H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251"/>
      <c r="C309" s="252"/>
      <c r="D309" s="21"/>
      <c r="E309" s="2"/>
      <c r="F309" s="3"/>
      <c r="G309" s="3"/>
      <c r="H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251"/>
      <c r="C310" s="252"/>
      <c r="D310" s="21"/>
      <c r="E310" s="2"/>
      <c r="F310" s="3"/>
      <c r="G310" s="3"/>
      <c r="H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251"/>
      <c r="C311" s="252"/>
      <c r="D311" s="21"/>
      <c r="E311" s="2"/>
      <c r="F311" s="3"/>
      <c r="G311" s="3"/>
      <c r="H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251"/>
      <c r="C312" s="252"/>
      <c r="D312" s="21"/>
      <c r="E312" s="2"/>
      <c r="F312" s="3"/>
      <c r="G312" s="3"/>
      <c r="H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251"/>
      <c r="C313" s="252"/>
      <c r="D313" s="21"/>
      <c r="E313" s="2"/>
      <c r="F313" s="3"/>
      <c r="G313" s="3"/>
      <c r="H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251"/>
      <c r="C314" s="252"/>
      <c r="D314" s="21"/>
      <c r="E314" s="2"/>
      <c r="F314" s="3"/>
      <c r="G314" s="3"/>
      <c r="H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251"/>
      <c r="C315" s="252"/>
      <c r="D315" s="21"/>
      <c r="E315" s="2"/>
      <c r="F315" s="3"/>
      <c r="G315" s="3"/>
      <c r="H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251"/>
      <c r="C316" s="252"/>
      <c r="D316" s="21"/>
      <c r="E316" s="2"/>
      <c r="F316" s="3"/>
      <c r="G316" s="3"/>
      <c r="H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251"/>
      <c r="C317" s="252"/>
      <c r="D317" s="21"/>
      <c r="E317" s="2"/>
      <c r="F317" s="3"/>
      <c r="G317" s="3"/>
      <c r="H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251"/>
      <c r="C318" s="252"/>
      <c r="D318" s="21"/>
      <c r="E318" s="2"/>
      <c r="F318" s="3"/>
      <c r="G318" s="3"/>
      <c r="H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251"/>
      <c r="C319" s="252"/>
      <c r="D319" s="21"/>
      <c r="E319" s="2"/>
      <c r="F319" s="3"/>
      <c r="G319" s="3"/>
      <c r="H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251"/>
      <c r="C320" s="252"/>
      <c r="D320" s="21"/>
      <c r="E320" s="2"/>
      <c r="F320" s="3"/>
      <c r="G320" s="3"/>
      <c r="H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251"/>
      <c r="C321" s="252"/>
      <c r="D321" s="21"/>
      <c r="E321" s="2"/>
      <c r="F321" s="3"/>
      <c r="G321" s="3"/>
      <c r="H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251"/>
      <c r="C322" s="252"/>
      <c r="D322" s="21"/>
      <c r="E322" s="2"/>
      <c r="F322" s="3"/>
      <c r="G322" s="3"/>
      <c r="H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251"/>
      <c r="C323" s="252"/>
      <c r="D323" s="21"/>
      <c r="E323" s="2"/>
      <c r="F323" s="3"/>
      <c r="G323" s="3"/>
      <c r="H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251"/>
      <c r="C324" s="252"/>
      <c r="D324" s="21"/>
      <c r="E324" s="2"/>
      <c r="F324" s="3"/>
      <c r="G324" s="3"/>
      <c r="H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251"/>
      <c r="C325" s="252"/>
      <c r="D325" s="21"/>
      <c r="E325" s="2"/>
      <c r="F325" s="3"/>
      <c r="G325" s="3"/>
      <c r="H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251"/>
      <c r="C326" s="252"/>
      <c r="D326" s="21"/>
      <c r="E326" s="2"/>
      <c r="F326" s="3"/>
      <c r="G326" s="3"/>
      <c r="H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251"/>
      <c r="C327" s="252"/>
      <c r="D327" s="21"/>
      <c r="E327" s="2"/>
      <c r="F327" s="3"/>
      <c r="G327" s="3"/>
      <c r="H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251"/>
      <c r="C328" s="252"/>
      <c r="D328" s="21"/>
      <c r="E328" s="2"/>
      <c r="F328" s="3"/>
      <c r="G328" s="3"/>
      <c r="H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251"/>
      <c r="C329" s="252"/>
      <c r="D329" s="21"/>
      <c r="E329" s="2"/>
      <c r="F329" s="3"/>
      <c r="G329" s="3"/>
      <c r="H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251"/>
      <c r="C330" s="252"/>
      <c r="D330" s="21"/>
      <c r="E330" s="2"/>
      <c r="F330" s="3"/>
      <c r="G330" s="3"/>
      <c r="H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251"/>
      <c r="C331" s="252"/>
      <c r="D331" s="21"/>
      <c r="E331" s="2"/>
      <c r="F331" s="3"/>
      <c r="G331" s="3"/>
      <c r="H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251"/>
      <c r="C332" s="252"/>
      <c r="D332" s="21"/>
      <c r="E332" s="2"/>
      <c r="F332" s="3"/>
      <c r="G332" s="3"/>
      <c r="H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251"/>
      <c r="C333" s="252"/>
      <c r="D333" s="21"/>
      <c r="E333" s="2"/>
      <c r="F333" s="3"/>
      <c r="G333" s="3"/>
      <c r="H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251"/>
      <c r="C334" s="252"/>
      <c r="D334" s="21"/>
      <c r="E334" s="2"/>
      <c r="F334" s="3"/>
      <c r="G334" s="3"/>
      <c r="H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251"/>
      <c r="C335" s="252"/>
      <c r="D335" s="21"/>
      <c r="E335" s="2"/>
      <c r="F335" s="3"/>
      <c r="G335" s="3"/>
      <c r="H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251"/>
      <c r="C336" s="252"/>
      <c r="D336" s="21"/>
      <c r="E336" s="2"/>
      <c r="F336" s="3"/>
      <c r="G336" s="3"/>
      <c r="H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251"/>
      <c r="C337" s="252"/>
      <c r="D337" s="21"/>
      <c r="E337" s="2"/>
      <c r="F337" s="3"/>
      <c r="G337" s="3"/>
      <c r="H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251"/>
      <c r="C338" s="252"/>
      <c r="D338" s="21"/>
      <c r="E338" s="2"/>
      <c r="F338" s="3"/>
      <c r="G338" s="3"/>
      <c r="H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251"/>
      <c r="C339" s="252"/>
      <c r="D339" s="21"/>
      <c r="E339" s="2"/>
      <c r="F339" s="3"/>
      <c r="G339" s="3"/>
      <c r="H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251"/>
      <c r="C340" s="252"/>
      <c r="D340" s="21"/>
      <c r="E340" s="2"/>
      <c r="F340" s="3"/>
      <c r="G340" s="3"/>
      <c r="H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251"/>
      <c r="C341" s="252"/>
      <c r="D341" s="21"/>
      <c r="E341" s="2"/>
      <c r="F341" s="3"/>
      <c r="G341" s="3"/>
      <c r="H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251"/>
      <c r="C342" s="252"/>
      <c r="D342" s="21"/>
      <c r="E342" s="2"/>
      <c r="F342" s="3"/>
      <c r="G342" s="3"/>
      <c r="H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251"/>
      <c r="C343" s="252"/>
      <c r="D343" s="21"/>
      <c r="E343" s="2"/>
      <c r="F343" s="3"/>
      <c r="G343" s="3"/>
      <c r="H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251"/>
      <c r="C344" s="252"/>
      <c r="D344" s="21"/>
      <c r="E344" s="2"/>
      <c r="F344" s="3"/>
      <c r="G344" s="3"/>
      <c r="H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251"/>
      <c r="C345" s="252"/>
      <c r="D345" s="21"/>
      <c r="E345" s="2"/>
      <c r="F345" s="3"/>
      <c r="G345" s="3"/>
      <c r="H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251"/>
      <c r="C346" s="252"/>
      <c r="D346" s="21"/>
      <c r="E346" s="2"/>
      <c r="F346" s="3"/>
      <c r="G346" s="3"/>
      <c r="H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251"/>
      <c r="C347" s="252"/>
      <c r="D347" s="21"/>
      <c r="E347" s="2"/>
      <c r="F347" s="3"/>
      <c r="G347" s="3"/>
      <c r="H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251"/>
      <c r="C348" s="252"/>
      <c r="D348" s="21"/>
      <c r="E348" s="2"/>
      <c r="F348" s="3"/>
      <c r="G348" s="3"/>
      <c r="H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251"/>
      <c r="C349" s="252"/>
      <c r="D349" s="21"/>
      <c r="E349" s="2"/>
      <c r="F349" s="3"/>
      <c r="G349" s="3"/>
      <c r="H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251"/>
      <c r="C350" s="252"/>
      <c r="D350" s="21"/>
      <c r="E350" s="2"/>
      <c r="F350" s="3"/>
      <c r="G350" s="3"/>
      <c r="H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251"/>
      <c r="C351" s="252"/>
      <c r="D351" s="21"/>
      <c r="E351" s="2"/>
      <c r="F351" s="3"/>
      <c r="G351" s="3"/>
      <c r="H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251"/>
      <c r="C352" s="252"/>
      <c r="D352" s="21"/>
      <c r="E352" s="2"/>
      <c r="F352" s="3"/>
      <c r="G352" s="3"/>
      <c r="H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251"/>
      <c r="C353" s="252"/>
      <c r="D353" s="21"/>
      <c r="E353" s="2"/>
      <c r="F353" s="3"/>
      <c r="G353" s="3"/>
      <c r="H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251"/>
      <c r="C354" s="252"/>
      <c r="D354" s="21"/>
      <c r="E354" s="2"/>
      <c r="F354" s="3"/>
      <c r="G354" s="3"/>
      <c r="H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251"/>
      <c r="C355" s="252"/>
      <c r="D355" s="21"/>
      <c r="E355" s="2"/>
      <c r="F355" s="3"/>
      <c r="G355" s="3"/>
      <c r="H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251"/>
      <c r="C356" s="252"/>
      <c r="D356" s="21"/>
      <c r="E356" s="2"/>
      <c r="F356" s="3"/>
      <c r="G356" s="3"/>
      <c r="H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251"/>
      <c r="C357" s="252"/>
      <c r="D357" s="21"/>
      <c r="E357" s="2"/>
      <c r="F357" s="3"/>
      <c r="G357" s="3"/>
      <c r="H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251"/>
      <c r="C358" s="252"/>
      <c r="D358" s="21"/>
      <c r="E358" s="2"/>
      <c r="F358" s="3"/>
      <c r="G358" s="3"/>
      <c r="H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251"/>
      <c r="C359" s="252"/>
      <c r="D359" s="21"/>
      <c r="E359" s="2"/>
      <c r="F359" s="3"/>
      <c r="G359" s="3"/>
      <c r="H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251"/>
      <c r="C360" s="252"/>
      <c r="D360" s="21"/>
      <c r="E360" s="2"/>
      <c r="F360" s="3"/>
      <c r="G360" s="3"/>
      <c r="H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251"/>
      <c r="C361" s="252"/>
      <c r="D361" s="21"/>
      <c r="E361" s="2"/>
      <c r="F361" s="3"/>
      <c r="G361" s="3"/>
      <c r="H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251"/>
      <c r="C362" s="252"/>
      <c r="D362" s="21"/>
      <c r="E362" s="2"/>
      <c r="F362" s="3"/>
      <c r="G362" s="3"/>
      <c r="H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251"/>
      <c r="C363" s="252"/>
      <c r="D363" s="21"/>
      <c r="E363" s="2"/>
      <c r="F363" s="3"/>
      <c r="G363" s="3"/>
      <c r="H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251"/>
      <c r="C364" s="252"/>
      <c r="D364" s="21"/>
      <c r="E364" s="2"/>
      <c r="F364" s="3"/>
      <c r="G364" s="3"/>
      <c r="H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251"/>
      <c r="C365" s="252"/>
      <c r="D365" s="21"/>
      <c r="E365" s="2"/>
      <c r="F365" s="3"/>
      <c r="G365" s="3"/>
      <c r="H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251"/>
      <c r="C366" s="252"/>
      <c r="D366" s="21"/>
      <c r="E366" s="2"/>
      <c r="F366" s="3"/>
      <c r="G366" s="3"/>
      <c r="H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251"/>
      <c r="C367" s="252"/>
      <c r="D367" s="21"/>
      <c r="E367" s="2"/>
      <c r="F367" s="3"/>
      <c r="G367" s="3"/>
      <c r="H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251"/>
      <c r="C368" s="252"/>
      <c r="D368" s="21"/>
      <c r="E368" s="2"/>
      <c r="F368" s="3"/>
      <c r="G368" s="3"/>
      <c r="H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251"/>
      <c r="C369" s="252"/>
      <c r="D369" s="21"/>
      <c r="E369" s="2"/>
      <c r="F369" s="3"/>
      <c r="G369" s="3"/>
      <c r="H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251"/>
      <c r="C370" s="252"/>
      <c r="D370" s="21"/>
      <c r="E370" s="2"/>
      <c r="F370" s="3"/>
      <c r="G370" s="3"/>
      <c r="H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251"/>
      <c r="C371" s="252"/>
      <c r="D371" s="21"/>
      <c r="E371" s="2"/>
      <c r="F371" s="3"/>
      <c r="G371" s="3"/>
      <c r="H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251"/>
      <c r="C372" s="252"/>
      <c r="D372" s="21"/>
      <c r="E372" s="2"/>
      <c r="F372" s="3"/>
      <c r="G372" s="3"/>
      <c r="H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251"/>
      <c r="C373" s="252"/>
      <c r="D373" s="21"/>
      <c r="E373" s="2"/>
      <c r="F373" s="3"/>
      <c r="G373" s="3"/>
      <c r="H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251"/>
      <c r="C374" s="252"/>
      <c r="D374" s="21"/>
      <c r="E374" s="2"/>
      <c r="F374" s="3"/>
      <c r="G374" s="3"/>
      <c r="H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251"/>
      <c r="C375" s="252"/>
      <c r="D375" s="21"/>
      <c r="E375" s="2"/>
      <c r="F375" s="3"/>
      <c r="G375" s="3"/>
      <c r="H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251"/>
      <c r="C376" s="252"/>
      <c r="D376" s="21"/>
      <c r="E376" s="2"/>
      <c r="F376" s="3"/>
      <c r="G376" s="3"/>
      <c r="H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251"/>
      <c r="C377" s="252"/>
      <c r="D377" s="21"/>
      <c r="E377" s="2"/>
      <c r="F377" s="3"/>
      <c r="G377" s="3"/>
      <c r="H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251"/>
      <c r="C378" s="252"/>
      <c r="D378" s="21"/>
      <c r="E378" s="2"/>
      <c r="F378" s="3"/>
      <c r="G378" s="3"/>
      <c r="H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251"/>
      <c r="C379" s="252"/>
      <c r="D379" s="21"/>
      <c r="E379" s="2"/>
      <c r="F379" s="3"/>
      <c r="G379" s="3"/>
      <c r="H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251"/>
      <c r="C380" s="252"/>
      <c r="D380" s="21"/>
      <c r="E380" s="2"/>
      <c r="F380" s="3"/>
      <c r="G380" s="3"/>
      <c r="H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251"/>
      <c r="C381" s="252"/>
      <c r="D381" s="21"/>
      <c r="E381" s="2"/>
      <c r="F381" s="3"/>
      <c r="G381" s="3"/>
      <c r="H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251"/>
      <c r="C382" s="252"/>
      <c r="D382" s="21"/>
      <c r="E382" s="2"/>
      <c r="F382" s="3"/>
      <c r="G382" s="3"/>
      <c r="H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251"/>
      <c r="C383" s="252"/>
      <c r="D383" s="21"/>
      <c r="E383" s="2"/>
      <c r="F383" s="3"/>
      <c r="G383" s="3"/>
      <c r="H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251"/>
      <c r="C384" s="252"/>
      <c r="D384" s="21"/>
      <c r="E384" s="2"/>
      <c r="F384" s="3"/>
      <c r="G384" s="3"/>
      <c r="H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251"/>
      <c r="C385" s="252"/>
      <c r="D385" s="21"/>
      <c r="E385" s="2"/>
      <c r="F385" s="3"/>
      <c r="G385" s="3"/>
      <c r="H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251"/>
      <c r="C386" s="252"/>
      <c r="D386" s="21"/>
      <c r="E386" s="2"/>
      <c r="F386" s="3"/>
      <c r="G386" s="3"/>
      <c r="H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251"/>
      <c r="C387" s="252"/>
      <c r="D387" s="21"/>
      <c r="E387" s="2"/>
      <c r="F387" s="3"/>
      <c r="G387" s="3"/>
      <c r="H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251"/>
      <c r="C388" s="252"/>
      <c r="D388" s="21"/>
      <c r="E388" s="2"/>
      <c r="F388" s="3"/>
      <c r="G388" s="3"/>
      <c r="H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251"/>
      <c r="C389" s="252"/>
      <c r="D389" s="21"/>
      <c r="E389" s="2"/>
      <c r="F389" s="3"/>
      <c r="G389" s="3"/>
      <c r="H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251"/>
      <c r="C390" s="252"/>
      <c r="D390" s="21"/>
      <c r="E390" s="2"/>
      <c r="F390" s="3"/>
      <c r="G390" s="3"/>
      <c r="H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251"/>
      <c r="C391" s="252"/>
      <c r="D391" s="21"/>
      <c r="E391" s="2"/>
      <c r="F391" s="3"/>
      <c r="G391" s="3"/>
      <c r="H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251"/>
      <c r="C392" s="252"/>
      <c r="D392" s="21"/>
      <c r="E392" s="2"/>
      <c r="F392" s="3"/>
      <c r="G392" s="3"/>
      <c r="H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251"/>
      <c r="C393" s="252"/>
      <c r="D393" s="21"/>
      <c r="E393" s="2"/>
      <c r="F393" s="3"/>
      <c r="G393" s="3"/>
      <c r="H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251"/>
      <c r="C394" s="252"/>
      <c r="D394" s="21"/>
      <c r="E394" s="2"/>
      <c r="F394" s="3"/>
      <c r="G394" s="3"/>
      <c r="H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251"/>
      <c r="C395" s="252"/>
      <c r="D395" s="21"/>
      <c r="E395" s="2"/>
      <c r="F395" s="3"/>
      <c r="G395" s="3"/>
      <c r="H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251"/>
      <c r="C396" s="252"/>
      <c r="D396" s="21"/>
      <c r="E396" s="2"/>
      <c r="F396" s="3"/>
      <c r="G396" s="3"/>
      <c r="H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251"/>
      <c r="C397" s="252"/>
      <c r="D397" s="21"/>
      <c r="E397" s="2"/>
      <c r="F397" s="3"/>
      <c r="G397" s="3"/>
      <c r="H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251"/>
      <c r="C398" s="252"/>
      <c r="D398" s="21"/>
      <c r="E398" s="2"/>
      <c r="F398" s="3"/>
      <c r="G398" s="3"/>
      <c r="H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251"/>
      <c r="C399" s="252"/>
      <c r="D399" s="21"/>
      <c r="E399" s="2"/>
      <c r="F399" s="3"/>
      <c r="G399" s="3"/>
      <c r="H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251"/>
      <c r="C400" s="252"/>
      <c r="D400" s="21"/>
      <c r="E400" s="2"/>
      <c r="F400" s="3"/>
      <c r="G400" s="3"/>
      <c r="H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251"/>
      <c r="C401" s="252"/>
      <c r="D401" s="21"/>
      <c r="E401" s="2"/>
      <c r="F401" s="3"/>
      <c r="G401" s="3"/>
      <c r="H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251"/>
      <c r="C402" s="252"/>
      <c r="D402" s="21"/>
      <c r="E402" s="2"/>
      <c r="F402" s="3"/>
      <c r="G402" s="3"/>
      <c r="H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251"/>
      <c r="C403" s="252"/>
      <c r="D403" s="21"/>
      <c r="E403" s="2"/>
      <c r="F403" s="3"/>
      <c r="G403" s="3"/>
      <c r="H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251"/>
      <c r="C404" s="252"/>
      <c r="D404" s="21"/>
      <c r="E404" s="2"/>
      <c r="F404" s="3"/>
      <c r="G404" s="3"/>
      <c r="H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251"/>
      <c r="C405" s="252"/>
      <c r="D405" s="21"/>
      <c r="E405" s="2"/>
      <c r="F405" s="3"/>
      <c r="G405" s="3"/>
      <c r="H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251"/>
      <c r="C406" s="252"/>
      <c r="D406" s="21"/>
      <c r="E406" s="2"/>
      <c r="F406" s="3"/>
      <c r="G406" s="3"/>
      <c r="H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251"/>
      <c r="C407" s="252"/>
      <c r="D407" s="21"/>
      <c r="E407" s="2"/>
      <c r="F407" s="3"/>
      <c r="G407" s="3"/>
      <c r="H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251"/>
      <c r="C408" s="252"/>
      <c r="D408" s="21"/>
      <c r="E408" s="2"/>
      <c r="F408" s="3"/>
      <c r="G408" s="3"/>
      <c r="H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251"/>
      <c r="C409" s="252"/>
      <c r="D409" s="21"/>
      <c r="E409" s="2"/>
      <c r="F409" s="3"/>
      <c r="G409" s="3"/>
      <c r="H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251"/>
      <c r="C410" s="252"/>
      <c r="D410" s="21"/>
      <c r="E410" s="2"/>
      <c r="F410" s="3"/>
      <c r="G410" s="3"/>
      <c r="H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251"/>
      <c r="C411" s="252"/>
      <c r="D411" s="21"/>
      <c r="E411" s="2"/>
      <c r="F411" s="3"/>
      <c r="G411" s="3"/>
      <c r="H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251"/>
      <c r="C412" s="252"/>
      <c r="D412" s="21"/>
      <c r="E412" s="2"/>
      <c r="F412" s="3"/>
      <c r="G412" s="3"/>
      <c r="H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251"/>
      <c r="C413" s="252"/>
      <c r="D413" s="21"/>
      <c r="E413" s="2"/>
      <c r="F413" s="3"/>
      <c r="G413" s="3"/>
      <c r="H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251"/>
      <c r="C414" s="252"/>
      <c r="D414" s="21"/>
      <c r="E414" s="2"/>
      <c r="F414" s="3"/>
      <c r="G414" s="3"/>
      <c r="H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251"/>
      <c r="C415" s="252"/>
      <c r="D415" s="21"/>
      <c r="E415" s="2"/>
      <c r="F415" s="3"/>
      <c r="G415" s="3"/>
      <c r="H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251"/>
      <c r="C416" s="252"/>
      <c r="D416" s="21"/>
      <c r="E416" s="2"/>
      <c r="F416" s="3"/>
      <c r="G416" s="3"/>
      <c r="H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251"/>
      <c r="C417" s="252"/>
      <c r="D417" s="21"/>
      <c r="E417" s="2"/>
      <c r="F417" s="3"/>
      <c r="G417" s="3"/>
      <c r="H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251"/>
      <c r="C418" s="252"/>
      <c r="D418" s="21"/>
      <c r="E418" s="2"/>
      <c r="F418" s="3"/>
      <c r="G418" s="3"/>
      <c r="H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251"/>
      <c r="C419" s="252"/>
      <c r="D419" s="21"/>
      <c r="E419" s="2"/>
      <c r="F419" s="3"/>
      <c r="G419" s="3"/>
      <c r="H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251"/>
      <c r="C420" s="252"/>
      <c r="D420" s="21"/>
      <c r="E420" s="2"/>
      <c r="F420" s="3"/>
      <c r="G420" s="3"/>
      <c r="H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251"/>
      <c r="C421" s="252"/>
      <c r="D421" s="21"/>
      <c r="E421" s="2"/>
      <c r="F421" s="3"/>
      <c r="G421" s="3"/>
      <c r="H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251"/>
      <c r="C422" s="252"/>
      <c r="D422" s="21"/>
      <c r="E422" s="2"/>
      <c r="F422" s="3"/>
      <c r="G422" s="3"/>
      <c r="H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251"/>
      <c r="C423" s="252"/>
      <c r="D423" s="21"/>
      <c r="E423" s="2"/>
      <c r="F423" s="3"/>
      <c r="G423" s="3"/>
      <c r="H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251"/>
      <c r="C424" s="252"/>
      <c r="D424" s="21"/>
      <c r="E424" s="2"/>
      <c r="F424" s="3"/>
      <c r="G424" s="3"/>
      <c r="H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251"/>
      <c r="C425" s="252"/>
      <c r="D425" s="21"/>
      <c r="E425" s="2"/>
      <c r="F425" s="3"/>
      <c r="G425" s="3"/>
      <c r="H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251"/>
      <c r="C426" s="252"/>
      <c r="D426" s="21"/>
      <c r="E426" s="2"/>
      <c r="F426" s="3"/>
      <c r="G426" s="3"/>
      <c r="H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251"/>
      <c r="C427" s="252"/>
      <c r="D427" s="21"/>
      <c r="E427" s="2"/>
      <c r="F427" s="3"/>
      <c r="G427" s="3"/>
      <c r="H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251"/>
      <c r="C428" s="252"/>
      <c r="D428" s="21"/>
      <c r="E428" s="2"/>
      <c r="F428" s="3"/>
      <c r="G428" s="3"/>
      <c r="H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251"/>
      <c r="C429" s="252"/>
      <c r="D429" s="21"/>
      <c r="E429" s="2"/>
      <c r="F429" s="3"/>
      <c r="G429" s="3"/>
      <c r="H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251"/>
      <c r="C430" s="252"/>
      <c r="D430" s="21"/>
      <c r="E430" s="2"/>
      <c r="F430" s="3"/>
      <c r="G430" s="3"/>
      <c r="H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251"/>
      <c r="C431" s="252"/>
      <c r="D431" s="21"/>
      <c r="E431" s="2"/>
      <c r="F431" s="3"/>
      <c r="G431" s="3"/>
      <c r="H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251"/>
      <c r="C432" s="252"/>
      <c r="D432" s="21"/>
      <c r="E432" s="2"/>
      <c r="F432" s="3"/>
      <c r="G432" s="3"/>
      <c r="H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251"/>
      <c r="C433" s="252"/>
      <c r="D433" s="21"/>
      <c r="E433" s="2"/>
      <c r="F433" s="3"/>
      <c r="G433" s="3"/>
      <c r="H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251"/>
      <c r="C434" s="252"/>
      <c r="D434" s="21"/>
      <c r="E434" s="2"/>
      <c r="F434" s="3"/>
      <c r="G434" s="3"/>
      <c r="H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251"/>
      <c r="C435" s="252"/>
      <c r="D435" s="21"/>
      <c r="E435" s="2"/>
      <c r="F435" s="3"/>
      <c r="G435" s="3"/>
      <c r="H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251"/>
      <c r="C436" s="252"/>
      <c r="D436" s="21"/>
      <c r="E436" s="2"/>
      <c r="F436" s="3"/>
      <c r="G436" s="3"/>
      <c r="H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251"/>
      <c r="C437" s="252"/>
      <c r="D437" s="21"/>
      <c r="E437" s="2"/>
      <c r="F437" s="3"/>
      <c r="G437" s="3"/>
      <c r="H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251"/>
      <c r="C438" s="252"/>
      <c r="D438" s="21"/>
      <c r="E438" s="2"/>
      <c r="F438" s="3"/>
      <c r="G438" s="3"/>
      <c r="H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251"/>
      <c r="C439" s="252"/>
      <c r="D439" s="21"/>
      <c r="E439" s="2"/>
      <c r="F439" s="3"/>
      <c r="G439" s="3"/>
      <c r="H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251"/>
      <c r="C440" s="252"/>
      <c r="D440" s="21"/>
      <c r="E440" s="2"/>
      <c r="F440" s="3"/>
      <c r="G440" s="3"/>
      <c r="H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251"/>
      <c r="C441" s="252"/>
      <c r="D441" s="21"/>
      <c r="E441" s="2"/>
      <c r="F441" s="3"/>
      <c r="G441" s="3"/>
      <c r="H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251"/>
      <c r="C442" s="252"/>
      <c r="D442" s="21"/>
      <c r="E442" s="2"/>
      <c r="F442" s="3"/>
      <c r="G442" s="3"/>
      <c r="H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251"/>
      <c r="C443" s="252"/>
      <c r="D443" s="21"/>
      <c r="E443" s="2"/>
      <c r="F443" s="3"/>
      <c r="G443" s="3"/>
      <c r="H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251"/>
      <c r="C444" s="252"/>
      <c r="D444" s="21"/>
      <c r="E444" s="2"/>
      <c r="F444" s="3"/>
      <c r="G444" s="3"/>
      <c r="H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251"/>
      <c r="C445" s="252"/>
      <c r="D445" s="21"/>
      <c r="E445" s="2"/>
      <c r="F445" s="3"/>
      <c r="G445" s="3"/>
      <c r="H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251"/>
      <c r="C446" s="252"/>
      <c r="D446" s="21"/>
      <c r="E446" s="2"/>
      <c r="F446" s="3"/>
      <c r="G446" s="3"/>
      <c r="H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251"/>
      <c r="C447" s="252"/>
      <c r="D447" s="21"/>
      <c r="E447" s="2"/>
      <c r="F447" s="3"/>
      <c r="G447" s="3"/>
      <c r="H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251"/>
      <c r="C448" s="252"/>
      <c r="D448" s="21"/>
      <c r="E448" s="2"/>
      <c r="F448" s="3"/>
      <c r="G448" s="3"/>
      <c r="H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251"/>
      <c r="C449" s="252"/>
      <c r="D449" s="21"/>
      <c r="E449" s="2"/>
      <c r="F449" s="3"/>
      <c r="G449" s="3"/>
      <c r="H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251"/>
      <c r="C450" s="252"/>
      <c r="D450" s="21"/>
      <c r="E450" s="2"/>
      <c r="F450" s="3"/>
      <c r="G450" s="3"/>
      <c r="H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251"/>
      <c r="C451" s="252"/>
      <c r="D451" s="21"/>
      <c r="E451" s="2"/>
      <c r="F451" s="3"/>
      <c r="G451" s="3"/>
      <c r="H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251"/>
      <c r="C452" s="252"/>
      <c r="D452" s="21"/>
      <c r="E452" s="2"/>
      <c r="F452" s="3"/>
      <c r="G452" s="3"/>
      <c r="H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251"/>
      <c r="C453" s="252"/>
      <c r="D453" s="21"/>
      <c r="E453" s="2"/>
      <c r="F453" s="3"/>
      <c r="G453" s="3"/>
      <c r="H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251"/>
      <c r="C454" s="252"/>
      <c r="D454" s="21"/>
      <c r="E454" s="2"/>
      <c r="F454" s="3"/>
      <c r="G454" s="3"/>
      <c r="H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251"/>
      <c r="C455" s="252"/>
      <c r="D455" s="21"/>
      <c r="E455" s="2"/>
      <c r="F455" s="3"/>
      <c r="G455" s="3"/>
      <c r="H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251"/>
      <c r="C456" s="252"/>
      <c r="D456" s="21"/>
      <c r="E456" s="2"/>
      <c r="F456" s="3"/>
      <c r="G456" s="3"/>
      <c r="H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251"/>
      <c r="C457" s="252"/>
      <c r="D457" s="21"/>
      <c r="E457" s="2"/>
      <c r="F457" s="3"/>
      <c r="G457" s="3"/>
      <c r="H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251"/>
      <c r="C458" s="252"/>
      <c r="D458" s="21"/>
      <c r="E458" s="2"/>
      <c r="F458" s="3"/>
      <c r="G458" s="3"/>
      <c r="H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251"/>
      <c r="C459" s="252"/>
      <c r="D459" s="21"/>
      <c r="E459" s="2"/>
      <c r="F459" s="3"/>
      <c r="G459" s="3"/>
      <c r="H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251"/>
      <c r="C460" s="252"/>
      <c r="D460" s="21"/>
      <c r="E460" s="2"/>
      <c r="F460" s="3"/>
      <c r="G460" s="3"/>
      <c r="H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251"/>
      <c r="C461" s="252"/>
      <c r="D461" s="21"/>
      <c r="E461" s="2"/>
      <c r="F461" s="3"/>
      <c r="G461" s="3"/>
      <c r="H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251"/>
      <c r="C462" s="252"/>
      <c r="D462" s="21"/>
      <c r="E462" s="2"/>
      <c r="F462" s="3"/>
      <c r="G462" s="3"/>
      <c r="H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251"/>
      <c r="C463" s="252"/>
      <c r="D463" s="21"/>
      <c r="E463" s="2"/>
      <c r="F463" s="3"/>
      <c r="G463" s="3"/>
      <c r="H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251"/>
      <c r="C464" s="252"/>
      <c r="D464" s="21"/>
      <c r="E464" s="2"/>
      <c r="F464" s="3"/>
      <c r="G464" s="3"/>
      <c r="H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251"/>
      <c r="C465" s="252"/>
      <c r="D465" s="21"/>
      <c r="E465" s="2"/>
      <c r="F465" s="3"/>
      <c r="G465" s="3"/>
      <c r="H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251"/>
      <c r="C466" s="252"/>
      <c r="D466" s="21"/>
      <c r="E466" s="2"/>
      <c r="F466" s="3"/>
      <c r="G466" s="3"/>
      <c r="H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251"/>
      <c r="C467" s="252"/>
      <c r="D467" s="21"/>
      <c r="E467" s="2"/>
      <c r="F467" s="3"/>
      <c r="G467" s="3"/>
      <c r="H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251"/>
      <c r="C468" s="252"/>
      <c r="D468" s="21"/>
      <c r="E468" s="2"/>
      <c r="F468" s="3"/>
      <c r="G468" s="3"/>
      <c r="H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251"/>
      <c r="C469" s="252"/>
      <c r="D469" s="21"/>
      <c r="E469" s="2"/>
      <c r="F469" s="3"/>
      <c r="G469" s="3"/>
      <c r="H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251"/>
      <c r="C470" s="252"/>
      <c r="D470" s="21"/>
      <c r="E470" s="2"/>
      <c r="F470" s="3"/>
      <c r="G470" s="3"/>
      <c r="H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251"/>
      <c r="C471" s="252"/>
      <c r="D471" s="21"/>
      <c r="E471" s="2"/>
      <c r="F471" s="3"/>
      <c r="G471" s="3"/>
      <c r="H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251"/>
      <c r="C472" s="252"/>
      <c r="D472" s="21"/>
      <c r="E472" s="2"/>
      <c r="F472" s="3"/>
      <c r="G472" s="3"/>
      <c r="H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251"/>
      <c r="C473" s="252"/>
      <c r="D473" s="21"/>
      <c r="E473" s="2"/>
      <c r="F473" s="3"/>
      <c r="G473" s="3"/>
      <c r="H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251"/>
      <c r="C474" s="252"/>
      <c r="D474" s="21"/>
      <c r="E474" s="2"/>
      <c r="F474" s="3"/>
      <c r="G474" s="3"/>
      <c r="H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251"/>
      <c r="C475" s="252"/>
      <c r="D475" s="21"/>
      <c r="E475" s="2"/>
      <c r="F475" s="3"/>
      <c r="G475" s="3"/>
      <c r="H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251"/>
      <c r="C476" s="252"/>
      <c r="D476" s="21"/>
      <c r="E476" s="2"/>
      <c r="F476" s="3"/>
      <c r="G476" s="3"/>
      <c r="H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251"/>
      <c r="C477" s="252"/>
      <c r="D477" s="21"/>
      <c r="E477" s="2"/>
      <c r="F477" s="3"/>
      <c r="G477" s="3"/>
      <c r="H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251"/>
      <c r="C478" s="252"/>
      <c r="D478" s="21"/>
      <c r="E478" s="2"/>
      <c r="F478" s="3"/>
      <c r="G478" s="3"/>
      <c r="H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251"/>
      <c r="C479" s="252"/>
      <c r="D479" s="21"/>
      <c r="E479" s="2"/>
      <c r="F479" s="3"/>
      <c r="G479" s="3"/>
      <c r="H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251"/>
      <c r="C480" s="252"/>
      <c r="D480" s="21"/>
      <c r="E480" s="2"/>
      <c r="F480" s="3"/>
      <c r="G480" s="3"/>
      <c r="H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251"/>
      <c r="C481" s="252"/>
      <c r="D481" s="21"/>
      <c r="E481" s="2"/>
      <c r="F481" s="3"/>
      <c r="G481" s="3"/>
      <c r="H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251"/>
      <c r="C482" s="252"/>
      <c r="D482" s="21"/>
      <c r="E482" s="2"/>
      <c r="F482" s="3"/>
      <c r="G482" s="3"/>
      <c r="H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251"/>
      <c r="C483" s="252"/>
      <c r="D483" s="21"/>
      <c r="E483" s="2"/>
      <c r="F483" s="3"/>
      <c r="G483" s="3"/>
      <c r="H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251"/>
      <c r="C484" s="252"/>
      <c r="D484" s="21"/>
      <c r="E484" s="2"/>
      <c r="F484" s="3"/>
      <c r="G484" s="3"/>
      <c r="H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251"/>
      <c r="C485" s="252"/>
      <c r="D485" s="21"/>
      <c r="E485" s="2"/>
      <c r="F485" s="3"/>
      <c r="G485" s="3"/>
      <c r="H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251"/>
      <c r="C486" s="252"/>
      <c r="D486" s="21"/>
      <c r="E486" s="2"/>
      <c r="F486" s="3"/>
      <c r="G486" s="3"/>
      <c r="H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251"/>
      <c r="C487" s="252"/>
      <c r="D487" s="21"/>
      <c r="E487" s="2"/>
      <c r="F487" s="3"/>
      <c r="G487" s="3"/>
      <c r="H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251"/>
      <c r="C488" s="252"/>
      <c r="D488" s="21"/>
      <c r="E488" s="2"/>
      <c r="F488" s="3"/>
      <c r="G488" s="3"/>
      <c r="H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251"/>
      <c r="C489" s="252"/>
      <c r="D489" s="21"/>
      <c r="E489" s="2"/>
      <c r="F489" s="3"/>
      <c r="G489" s="3"/>
      <c r="H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251"/>
      <c r="C490" s="252"/>
      <c r="D490" s="21"/>
      <c r="E490" s="2"/>
      <c r="F490" s="3"/>
      <c r="G490" s="3"/>
      <c r="H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251"/>
      <c r="C491" s="252"/>
      <c r="D491" s="21"/>
      <c r="E491" s="2"/>
      <c r="F491" s="3"/>
      <c r="G491" s="3"/>
      <c r="H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251"/>
      <c r="C492" s="252"/>
      <c r="D492" s="21"/>
      <c r="E492" s="2"/>
      <c r="F492" s="3"/>
      <c r="G492" s="3"/>
      <c r="H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251"/>
      <c r="C493" s="252"/>
      <c r="D493" s="21"/>
      <c r="E493" s="2"/>
      <c r="F493" s="3"/>
      <c r="G493" s="3"/>
      <c r="H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251"/>
      <c r="C494" s="252"/>
      <c r="D494" s="21"/>
      <c r="E494" s="2"/>
      <c r="F494" s="3"/>
      <c r="G494" s="3"/>
      <c r="H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251"/>
      <c r="C495" s="252"/>
      <c r="D495" s="21"/>
      <c r="E495" s="2"/>
      <c r="F495" s="3"/>
      <c r="G495" s="3"/>
      <c r="H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251"/>
      <c r="C496" s="252"/>
      <c r="D496" s="21"/>
      <c r="E496" s="2"/>
      <c r="F496" s="3"/>
      <c r="G496" s="3"/>
      <c r="H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251"/>
      <c r="C497" s="252"/>
      <c r="D497" s="21"/>
      <c r="E497" s="2"/>
      <c r="F497" s="3"/>
      <c r="G497" s="3"/>
      <c r="H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251"/>
      <c r="C498" s="252"/>
      <c r="D498" s="21"/>
      <c r="E498" s="2"/>
      <c r="F498" s="3"/>
      <c r="G498" s="3"/>
      <c r="H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251"/>
      <c r="C499" s="252"/>
      <c r="D499" s="21"/>
      <c r="E499" s="2"/>
      <c r="F499" s="3"/>
      <c r="G499" s="3"/>
      <c r="H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251"/>
      <c r="C500" s="252"/>
      <c r="D500" s="21"/>
      <c r="E500" s="2"/>
      <c r="F500" s="3"/>
      <c r="G500" s="3"/>
      <c r="H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251"/>
      <c r="C501" s="252"/>
      <c r="D501" s="21"/>
      <c r="E501" s="2"/>
      <c r="F501" s="3"/>
      <c r="G501" s="3"/>
      <c r="H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251"/>
      <c r="C502" s="252"/>
      <c r="D502" s="21"/>
      <c r="E502" s="2"/>
      <c r="F502" s="3"/>
      <c r="G502" s="3"/>
      <c r="H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251"/>
      <c r="C503" s="252"/>
      <c r="D503" s="21"/>
      <c r="E503" s="2"/>
      <c r="F503" s="3"/>
      <c r="G503" s="3"/>
      <c r="H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251"/>
      <c r="C504" s="252"/>
      <c r="D504" s="21"/>
      <c r="E504" s="2"/>
      <c r="F504" s="3"/>
      <c r="G504" s="3"/>
      <c r="H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251"/>
      <c r="C505" s="252"/>
      <c r="D505" s="21"/>
      <c r="E505" s="2"/>
      <c r="F505" s="3"/>
      <c r="G505" s="3"/>
      <c r="H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251"/>
      <c r="C506" s="252"/>
      <c r="D506" s="21"/>
      <c r="E506" s="2"/>
      <c r="F506" s="3"/>
      <c r="G506" s="3"/>
      <c r="H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251"/>
      <c r="C507" s="252"/>
      <c r="D507" s="21"/>
      <c r="E507" s="2"/>
      <c r="F507" s="3"/>
      <c r="G507" s="3"/>
      <c r="H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251"/>
      <c r="C508" s="252"/>
      <c r="D508" s="21"/>
      <c r="E508" s="2"/>
      <c r="F508" s="3"/>
      <c r="G508" s="3"/>
      <c r="H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251"/>
      <c r="C509" s="252"/>
      <c r="D509" s="21"/>
      <c r="E509" s="2"/>
      <c r="F509" s="3"/>
      <c r="G509" s="3"/>
      <c r="H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251"/>
      <c r="C510" s="252"/>
      <c r="D510" s="21"/>
      <c r="E510" s="2"/>
      <c r="F510" s="3"/>
      <c r="G510" s="3"/>
      <c r="H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251"/>
      <c r="C511" s="252"/>
      <c r="D511" s="21"/>
      <c r="E511" s="2"/>
      <c r="F511" s="3"/>
      <c r="G511" s="3"/>
      <c r="H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251"/>
      <c r="C512" s="252"/>
      <c r="D512" s="21"/>
      <c r="E512" s="2"/>
      <c r="F512" s="3"/>
      <c r="G512" s="3"/>
      <c r="H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251"/>
      <c r="C513" s="252"/>
      <c r="D513" s="21"/>
      <c r="E513" s="2"/>
      <c r="F513" s="3"/>
      <c r="G513" s="3"/>
      <c r="H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251"/>
      <c r="C514" s="252"/>
      <c r="D514" s="21"/>
      <c r="E514" s="2"/>
      <c r="F514" s="3"/>
      <c r="G514" s="3"/>
      <c r="H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251"/>
      <c r="C515" s="252"/>
      <c r="D515" s="21"/>
      <c r="E515" s="2"/>
      <c r="F515" s="3"/>
      <c r="G515" s="3"/>
      <c r="H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251"/>
      <c r="C516" s="252"/>
      <c r="D516" s="21"/>
      <c r="E516" s="2"/>
      <c r="F516" s="3"/>
      <c r="G516" s="3"/>
      <c r="H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251"/>
      <c r="C517" s="252"/>
      <c r="D517" s="21"/>
      <c r="E517" s="2"/>
      <c r="F517" s="3"/>
      <c r="G517" s="3"/>
      <c r="H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251"/>
      <c r="C518" s="252"/>
      <c r="D518" s="21"/>
      <c r="E518" s="2"/>
      <c r="F518" s="3"/>
      <c r="G518" s="3"/>
      <c r="H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251"/>
      <c r="C519" s="252"/>
      <c r="D519" s="21"/>
      <c r="E519" s="2"/>
      <c r="F519" s="3"/>
      <c r="G519" s="3"/>
      <c r="H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251"/>
      <c r="C520" s="252"/>
      <c r="D520" s="21"/>
      <c r="E520" s="2"/>
      <c r="F520" s="3"/>
      <c r="G520" s="3"/>
      <c r="H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251"/>
      <c r="C521" s="252"/>
      <c r="D521" s="21"/>
      <c r="E521" s="2"/>
      <c r="F521" s="3"/>
      <c r="G521" s="3"/>
      <c r="H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251"/>
      <c r="C522" s="252"/>
      <c r="D522" s="21"/>
      <c r="E522" s="2"/>
      <c r="F522" s="3"/>
      <c r="G522" s="3"/>
      <c r="H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251"/>
      <c r="C523" s="252"/>
      <c r="D523" s="21"/>
      <c r="E523" s="2"/>
      <c r="F523" s="3"/>
      <c r="G523" s="3"/>
      <c r="H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251"/>
      <c r="C524" s="252"/>
      <c r="D524" s="21"/>
      <c r="E524" s="2"/>
      <c r="F524" s="3"/>
      <c r="G524" s="3"/>
      <c r="H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251"/>
      <c r="C525" s="252"/>
      <c r="D525" s="21"/>
      <c r="E525" s="2"/>
      <c r="F525" s="3"/>
      <c r="G525" s="3"/>
      <c r="H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251"/>
      <c r="C526" s="252"/>
      <c r="D526" s="21"/>
      <c r="E526" s="2"/>
      <c r="F526" s="3"/>
      <c r="G526" s="3"/>
      <c r="H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251"/>
      <c r="C527" s="252"/>
      <c r="D527" s="21"/>
      <c r="E527" s="2"/>
      <c r="F527" s="3"/>
      <c r="G527" s="3"/>
      <c r="H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251"/>
      <c r="C528" s="252"/>
      <c r="D528" s="21"/>
      <c r="E528" s="2"/>
      <c r="F528" s="3"/>
      <c r="G528" s="3"/>
      <c r="H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251"/>
      <c r="C529" s="252"/>
      <c r="D529" s="21"/>
      <c r="E529" s="2"/>
      <c r="F529" s="3"/>
      <c r="G529" s="3"/>
      <c r="H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251"/>
      <c r="C530" s="252"/>
      <c r="D530" s="21"/>
      <c r="E530" s="2"/>
      <c r="F530" s="3"/>
      <c r="G530" s="3"/>
      <c r="H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251"/>
      <c r="C531" s="252"/>
      <c r="D531" s="21"/>
      <c r="E531" s="2"/>
      <c r="F531" s="3"/>
      <c r="G531" s="3"/>
      <c r="H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251"/>
      <c r="C532" s="252"/>
      <c r="D532" s="21"/>
      <c r="E532" s="2"/>
      <c r="F532" s="3"/>
      <c r="G532" s="3"/>
      <c r="H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251"/>
      <c r="C533" s="252"/>
      <c r="D533" s="21"/>
      <c r="E533" s="2"/>
      <c r="F533" s="3"/>
      <c r="G533" s="3"/>
      <c r="H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251"/>
      <c r="C534" s="252"/>
      <c r="D534" s="21"/>
      <c r="E534" s="2"/>
      <c r="F534" s="3"/>
      <c r="G534" s="3"/>
      <c r="H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251"/>
      <c r="C535" s="252"/>
      <c r="D535" s="21"/>
      <c r="E535" s="2"/>
      <c r="F535" s="3"/>
      <c r="G535" s="3"/>
      <c r="H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251"/>
      <c r="C536" s="252"/>
      <c r="D536" s="21"/>
      <c r="E536" s="2"/>
      <c r="F536" s="3"/>
      <c r="G536" s="3"/>
      <c r="H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251"/>
      <c r="C537" s="252"/>
      <c r="D537" s="21"/>
      <c r="E537" s="2"/>
      <c r="F537" s="3"/>
      <c r="G537" s="3"/>
      <c r="H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251"/>
      <c r="C538" s="252"/>
      <c r="D538" s="21"/>
      <c r="E538" s="2"/>
      <c r="F538" s="3"/>
      <c r="G538" s="3"/>
      <c r="H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251"/>
      <c r="C539" s="252"/>
      <c r="D539" s="21"/>
      <c r="E539" s="2"/>
      <c r="F539" s="3"/>
      <c r="G539" s="3"/>
      <c r="H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251"/>
      <c r="C540" s="252"/>
      <c r="D540" s="21"/>
      <c r="E540" s="2"/>
      <c r="F540" s="3"/>
      <c r="G540" s="3"/>
      <c r="H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251"/>
      <c r="C541" s="252"/>
      <c r="D541" s="21"/>
      <c r="E541" s="2"/>
      <c r="F541" s="3"/>
      <c r="G541" s="3"/>
      <c r="H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251"/>
      <c r="C542" s="252"/>
      <c r="D542" s="21"/>
      <c r="E542" s="2"/>
      <c r="F542" s="3"/>
      <c r="G542" s="3"/>
      <c r="H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251"/>
      <c r="C543" s="252"/>
      <c r="D543" s="21"/>
      <c r="E543" s="2"/>
      <c r="F543" s="3"/>
      <c r="G543" s="3"/>
      <c r="H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251"/>
      <c r="C544" s="252"/>
      <c r="D544" s="21"/>
      <c r="E544" s="2"/>
      <c r="F544" s="3"/>
      <c r="G544" s="3"/>
      <c r="H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251"/>
      <c r="C545" s="252"/>
      <c r="D545" s="21"/>
      <c r="E545" s="2"/>
      <c r="F545" s="3"/>
      <c r="G545" s="3"/>
      <c r="H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251"/>
      <c r="C546" s="252"/>
      <c r="D546" s="21"/>
      <c r="E546" s="2"/>
      <c r="F546" s="3"/>
      <c r="G546" s="3"/>
      <c r="H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251"/>
      <c r="C547" s="252"/>
      <c r="D547" s="21"/>
      <c r="E547" s="2"/>
      <c r="F547" s="3"/>
      <c r="G547" s="3"/>
      <c r="H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251"/>
      <c r="C548" s="252"/>
      <c r="D548" s="21"/>
      <c r="E548" s="2"/>
      <c r="F548" s="3"/>
      <c r="G548" s="3"/>
      <c r="H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251"/>
      <c r="C549" s="252"/>
      <c r="D549" s="21"/>
      <c r="E549" s="2"/>
      <c r="F549" s="3"/>
      <c r="G549" s="3"/>
      <c r="H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251"/>
      <c r="C550" s="252"/>
      <c r="D550" s="21"/>
      <c r="E550" s="2"/>
      <c r="F550" s="3"/>
      <c r="G550" s="3"/>
      <c r="H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251"/>
      <c r="C551" s="252"/>
      <c r="D551" s="21"/>
      <c r="E551" s="2"/>
      <c r="F551" s="3"/>
      <c r="G551" s="3"/>
      <c r="H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251"/>
      <c r="C552" s="252"/>
      <c r="D552" s="21"/>
      <c r="E552" s="2"/>
      <c r="F552" s="3"/>
      <c r="G552" s="3"/>
      <c r="H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251"/>
      <c r="C553" s="252"/>
      <c r="D553" s="21"/>
      <c r="E553" s="2"/>
      <c r="F553" s="3"/>
      <c r="G553" s="3"/>
      <c r="H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251"/>
      <c r="C554" s="252"/>
      <c r="D554" s="21"/>
      <c r="E554" s="2"/>
      <c r="F554" s="3"/>
      <c r="G554" s="3"/>
      <c r="H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251"/>
      <c r="C555" s="252"/>
      <c r="D555" s="21"/>
      <c r="E555" s="2"/>
      <c r="F555" s="3"/>
      <c r="G555" s="3"/>
      <c r="H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251"/>
      <c r="C556" s="252"/>
      <c r="D556" s="21"/>
      <c r="E556" s="2"/>
      <c r="F556" s="3"/>
      <c r="G556" s="3"/>
      <c r="H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251"/>
      <c r="C557" s="252"/>
      <c r="D557" s="21"/>
      <c r="E557" s="2"/>
      <c r="F557" s="3"/>
      <c r="G557" s="3"/>
      <c r="H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251"/>
      <c r="C558" s="252"/>
      <c r="D558" s="21"/>
      <c r="E558" s="2"/>
      <c r="F558" s="3"/>
      <c r="G558" s="3"/>
      <c r="H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251"/>
      <c r="C559" s="252"/>
      <c r="D559" s="21"/>
      <c r="E559" s="2"/>
      <c r="F559" s="3"/>
      <c r="G559" s="3"/>
      <c r="H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251"/>
      <c r="C560" s="252"/>
      <c r="D560" s="21"/>
      <c r="E560" s="2"/>
      <c r="F560" s="3"/>
      <c r="G560" s="3"/>
      <c r="H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251"/>
      <c r="C561" s="252"/>
      <c r="D561" s="21"/>
      <c r="E561" s="2"/>
      <c r="F561" s="3"/>
      <c r="G561" s="3"/>
      <c r="H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251"/>
      <c r="C562" s="252"/>
      <c r="D562" s="21"/>
      <c r="E562" s="2"/>
      <c r="F562" s="3"/>
      <c r="G562" s="3"/>
      <c r="H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251"/>
      <c r="C563" s="252"/>
      <c r="D563" s="21"/>
      <c r="E563" s="2"/>
      <c r="F563" s="3"/>
      <c r="G563" s="3"/>
      <c r="H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251"/>
      <c r="C564" s="252"/>
      <c r="D564" s="21"/>
      <c r="E564" s="2"/>
      <c r="F564" s="3"/>
      <c r="G564" s="3"/>
      <c r="H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251"/>
      <c r="C565" s="252"/>
      <c r="D565" s="21"/>
      <c r="E565" s="2"/>
      <c r="F565" s="3"/>
      <c r="G565" s="3"/>
      <c r="H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251"/>
      <c r="C566" s="252"/>
      <c r="D566" s="21"/>
      <c r="E566" s="2"/>
      <c r="F566" s="3"/>
      <c r="G566" s="3"/>
      <c r="H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251"/>
      <c r="C567" s="252"/>
      <c r="D567" s="21"/>
      <c r="E567" s="2"/>
      <c r="F567" s="3"/>
      <c r="G567" s="3"/>
      <c r="H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251"/>
      <c r="C568" s="252"/>
      <c r="D568" s="21"/>
      <c r="E568" s="2"/>
      <c r="F568" s="3"/>
      <c r="G568" s="3"/>
      <c r="H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251"/>
      <c r="C569" s="252"/>
      <c r="D569" s="21"/>
      <c r="E569" s="2"/>
      <c r="F569" s="3"/>
      <c r="G569" s="3"/>
      <c r="H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251"/>
      <c r="C570" s="252"/>
      <c r="D570" s="21"/>
      <c r="E570" s="2"/>
      <c r="F570" s="3"/>
      <c r="G570" s="3"/>
      <c r="H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251"/>
      <c r="C571" s="252"/>
      <c r="D571" s="21"/>
      <c r="E571" s="2"/>
      <c r="F571" s="3"/>
      <c r="G571" s="3"/>
      <c r="H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251"/>
      <c r="C572" s="252"/>
      <c r="D572" s="21"/>
      <c r="E572" s="2"/>
      <c r="F572" s="3"/>
      <c r="G572" s="3"/>
      <c r="H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251"/>
      <c r="C573" s="252"/>
      <c r="D573" s="21"/>
      <c r="E573" s="2"/>
      <c r="F573" s="3"/>
      <c r="G573" s="3"/>
      <c r="H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251"/>
      <c r="C574" s="252"/>
      <c r="D574" s="21"/>
      <c r="E574" s="2"/>
      <c r="F574" s="3"/>
      <c r="G574" s="3"/>
      <c r="H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251"/>
      <c r="C575" s="252"/>
      <c r="D575" s="21"/>
      <c r="E575" s="2"/>
      <c r="F575" s="3"/>
      <c r="G575" s="3"/>
      <c r="H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251"/>
      <c r="C576" s="252"/>
      <c r="D576" s="21"/>
      <c r="E576" s="2"/>
      <c r="F576" s="3"/>
      <c r="G576" s="3"/>
      <c r="H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251"/>
      <c r="C577" s="252"/>
      <c r="D577" s="21"/>
      <c r="E577" s="2"/>
      <c r="F577" s="3"/>
      <c r="G577" s="3"/>
      <c r="H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251"/>
      <c r="C578" s="252"/>
      <c r="D578" s="21"/>
      <c r="E578" s="2"/>
      <c r="F578" s="3"/>
      <c r="G578" s="3"/>
      <c r="H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251"/>
      <c r="C579" s="252"/>
      <c r="D579" s="21"/>
      <c r="E579" s="2"/>
      <c r="F579" s="3"/>
      <c r="G579" s="3"/>
      <c r="H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251"/>
      <c r="C580" s="252"/>
      <c r="D580" s="21"/>
      <c r="E580" s="2"/>
      <c r="F580" s="3"/>
      <c r="G580" s="3"/>
      <c r="H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251"/>
      <c r="C581" s="252"/>
      <c r="D581" s="21"/>
      <c r="E581" s="2"/>
      <c r="F581" s="3"/>
      <c r="G581" s="3"/>
      <c r="H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251"/>
      <c r="C582" s="252"/>
      <c r="D582" s="21"/>
      <c r="E582" s="2"/>
      <c r="F582" s="3"/>
      <c r="G582" s="3"/>
      <c r="H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251"/>
      <c r="C583" s="252"/>
      <c r="D583" s="21"/>
      <c r="E583" s="2"/>
      <c r="F583" s="3"/>
      <c r="G583" s="3"/>
      <c r="H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251"/>
      <c r="C584" s="252"/>
      <c r="D584" s="21"/>
      <c r="E584" s="2"/>
      <c r="F584" s="3"/>
      <c r="G584" s="3"/>
      <c r="H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251"/>
      <c r="C585" s="252"/>
      <c r="D585" s="21"/>
      <c r="E585" s="2"/>
      <c r="F585" s="3"/>
      <c r="G585" s="3"/>
      <c r="H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251"/>
      <c r="C586" s="252"/>
      <c r="D586" s="21"/>
      <c r="E586" s="2"/>
      <c r="F586" s="3"/>
      <c r="G586" s="3"/>
      <c r="H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251"/>
      <c r="C587" s="252"/>
      <c r="D587" s="21"/>
      <c r="E587" s="2"/>
      <c r="F587" s="3"/>
      <c r="G587" s="3"/>
      <c r="H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251"/>
      <c r="C588" s="252"/>
      <c r="D588" s="21"/>
      <c r="E588" s="2"/>
      <c r="F588" s="3"/>
      <c r="G588" s="3"/>
      <c r="H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251"/>
      <c r="C589" s="252"/>
      <c r="D589" s="21"/>
      <c r="E589" s="2"/>
      <c r="F589" s="3"/>
      <c r="G589" s="3"/>
      <c r="H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251"/>
      <c r="C590" s="252"/>
      <c r="D590" s="21"/>
      <c r="E590" s="2"/>
      <c r="F590" s="3"/>
      <c r="G590" s="3"/>
      <c r="H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251"/>
      <c r="C591" s="252"/>
      <c r="D591" s="21"/>
      <c r="E591" s="2"/>
      <c r="F591" s="3"/>
      <c r="G591" s="3"/>
      <c r="H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251"/>
      <c r="C592" s="252"/>
      <c r="D592" s="21"/>
      <c r="E592" s="2"/>
      <c r="F592" s="3"/>
      <c r="G592" s="3"/>
      <c r="H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251"/>
      <c r="C593" s="252"/>
      <c r="D593" s="21"/>
      <c r="E593" s="2"/>
      <c r="F593" s="3"/>
      <c r="G593" s="3"/>
      <c r="H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251"/>
      <c r="C594" s="252"/>
      <c r="D594" s="21"/>
      <c r="E594" s="2"/>
      <c r="F594" s="3"/>
      <c r="G594" s="3"/>
      <c r="H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251"/>
      <c r="C595" s="252"/>
      <c r="D595" s="21"/>
      <c r="E595" s="2"/>
      <c r="F595" s="3"/>
      <c r="G595" s="3"/>
      <c r="H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251"/>
      <c r="C596" s="252"/>
      <c r="D596" s="21"/>
      <c r="E596" s="2"/>
      <c r="F596" s="3"/>
      <c r="G596" s="3"/>
      <c r="H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251"/>
      <c r="C597" s="252"/>
      <c r="D597" s="21"/>
      <c r="E597" s="2"/>
      <c r="F597" s="3"/>
      <c r="G597" s="3"/>
      <c r="H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251"/>
      <c r="C598" s="252"/>
      <c r="D598" s="21"/>
      <c r="E598" s="2"/>
      <c r="F598" s="3"/>
      <c r="G598" s="3"/>
      <c r="H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251"/>
      <c r="C599" s="252"/>
      <c r="D599" s="21"/>
      <c r="E599" s="2"/>
      <c r="F599" s="3"/>
      <c r="G599" s="3"/>
      <c r="H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251"/>
      <c r="C600" s="252"/>
      <c r="D600" s="21"/>
      <c r="E600" s="2"/>
      <c r="F600" s="3"/>
      <c r="G600" s="3"/>
      <c r="H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251"/>
      <c r="C601" s="252"/>
      <c r="D601" s="21"/>
      <c r="E601" s="2"/>
      <c r="F601" s="3"/>
      <c r="G601" s="3"/>
      <c r="H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251"/>
      <c r="C602" s="252"/>
      <c r="D602" s="21"/>
      <c r="E602" s="2"/>
      <c r="F602" s="3"/>
      <c r="G602" s="3"/>
      <c r="H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251"/>
      <c r="C603" s="252"/>
      <c r="D603" s="21"/>
      <c r="E603" s="2"/>
      <c r="F603" s="3"/>
      <c r="G603" s="3"/>
      <c r="H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251"/>
      <c r="C604" s="252"/>
      <c r="D604" s="21"/>
      <c r="E604" s="2"/>
      <c r="F604" s="3"/>
      <c r="G604" s="3"/>
      <c r="H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251"/>
      <c r="C605" s="252"/>
      <c r="D605" s="21"/>
      <c r="E605" s="2"/>
      <c r="F605" s="3"/>
      <c r="G605" s="3"/>
      <c r="H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251"/>
      <c r="C606" s="252"/>
      <c r="D606" s="21"/>
      <c r="E606" s="2"/>
      <c r="F606" s="3"/>
      <c r="G606" s="3"/>
      <c r="H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251"/>
      <c r="C607" s="252"/>
      <c r="D607" s="21"/>
      <c r="E607" s="2"/>
      <c r="F607" s="3"/>
      <c r="G607" s="3"/>
      <c r="H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251"/>
      <c r="C608" s="252"/>
      <c r="D608" s="21"/>
      <c r="E608" s="2"/>
      <c r="F608" s="3"/>
      <c r="G608" s="3"/>
      <c r="H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251"/>
      <c r="C609" s="252"/>
      <c r="D609" s="21"/>
      <c r="E609" s="2"/>
      <c r="F609" s="3"/>
      <c r="G609" s="3"/>
      <c r="H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251"/>
      <c r="C610" s="252"/>
      <c r="D610" s="21"/>
      <c r="E610" s="2"/>
      <c r="F610" s="3"/>
      <c r="G610" s="3"/>
      <c r="H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251"/>
      <c r="C611" s="252"/>
      <c r="D611" s="21"/>
      <c r="E611" s="2"/>
      <c r="F611" s="3"/>
      <c r="G611" s="3"/>
      <c r="H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251"/>
      <c r="C612" s="252"/>
      <c r="D612" s="21"/>
      <c r="E612" s="2"/>
      <c r="F612" s="3"/>
      <c r="G612" s="3"/>
      <c r="H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251"/>
      <c r="C613" s="252"/>
      <c r="D613" s="21"/>
      <c r="E613" s="2"/>
      <c r="F613" s="3"/>
      <c r="G613" s="3"/>
      <c r="H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251"/>
      <c r="C614" s="252"/>
      <c r="D614" s="21"/>
      <c r="E614" s="2"/>
      <c r="F614" s="3"/>
      <c r="G614" s="3"/>
      <c r="H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251"/>
      <c r="C615" s="252"/>
      <c r="D615" s="21"/>
      <c r="E615" s="2"/>
      <c r="F615" s="3"/>
      <c r="G615" s="3"/>
      <c r="H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251"/>
      <c r="C616" s="252"/>
      <c r="D616" s="21"/>
      <c r="E616" s="2"/>
      <c r="F616" s="3"/>
      <c r="G616" s="3"/>
      <c r="H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251"/>
      <c r="C617" s="252"/>
      <c r="D617" s="21"/>
      <c r="E617" s="2"/>
      <c r="F617" s="3"/>
      <c r="G617" s="3"/>
      <c r="H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251"/>
      <c r="C618" s="252"/>
      <c r="D618" s="21"/>
      <c r="E618" s="2"/>
      <c r="F618" s="3"/>
      <c r="G618" s="3"/>
      <c r="H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251"/>
      <c r="C619" s="252"/>
      <c r="D619" s="21"/>
      <c r="E619" s="2"/>
      <c r="F619" s="3"/>
      <c r="G619" s="3"/>
      <c r="H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251"/>
      <c r="C620" s="252"/>
      <c r="D620" s="21"/>
      <c r="E620" s="2"/>
      <c r="F620" s="3"/>
      <c r="G620" s="3"/>
      <c r="H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251"/>
      <c r="C621" s="252"/>
      <c r="D621" s="21"/>
      <c r="E621" s="2"/>
      <c r="F621" s="3"/>
      <c r="G621" s="3"/>
      <c r="H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251"/>
      <c r="C622" s="252"/>
      <c r="D622" s="21"/>
      <c r="E622" s="2"/>
      <c r="F622" s="3"/>
      <c r="G622" s="3"/>
      <c r="H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251"/>
      <c r="C623" s="252"/>
      <c r="D623" s="21"/>
      <c r="E623" s="2"/>
      <c r="F623" s="3"/>
      <c r="G623" s="3"/>
      <c r="H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251"/>
      <c r="C624" s="252"/>
      <c r="D624" s="21"/>
      <c r="E624" s="2"/>
      <c r="F624" s="3"/>
      <c r="G624" s="3"/>
      <c r="H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251"/>
      <c r="C625" s="252"/>
      <c r="D625" s="21"/>
      <c r="E625" s="2"/>
      <c r="F625" s="3"/>
      <c r="G625" s="3"/>
      <c r="H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251"/>
      <c r="C626" s="252"/>
      <c r="D626" s="21"/>
      <c r="E626" s="2"/>
      <c r="F626" s="3"/>
      <c r="G626" s="3"/>
      <c r="H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251"/>
      <c r="C627" s="252"/>
      <c r="D627" s="21"/>
      <c r="E627" s="2"/>
      <c r="F627" s="3"/>
      <c r="G627" s="3"/>
      <c r="H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251"/>
      <c r="C628" s="252"/>
      <c r="D628" s="21"/>
      <c r="E628" s="2"/>
      <c r="F628" s="3"/>
      <c r="G628" s="3"/>
      <c r="H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251"/>
      <c r="C629" s="252"/>
      <c r="D629" s="21"/>
      <c r="E629" s="2"/>
      <c r="F629" s="3"/>
      <c r="G629" s="3"/>
      <c r="H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251"/>
      <c r="C630" s="252"/>
      <c r="D630" s="21"/>
      <c r="E630" s="2"/>
      <c r="F630" s="3"/>
      <c r="G630" s="3"/>
      <c r="H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251"/>
      <c r="C631" s="252"/>
      <c r="D631" s="21"/>
      <c r="E631" s="2"/>
      <c r="F631" s="3"/>
      <c r="G631" s="3"/>
      <c r="H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251"/>
      <c r="C632" s="252"/>
      <c r="D632" s="21"/>
      <c r="E632" s="2"/>
      <c r="F632" s="3"/>
      <c r="G632" s="3"/>
      <c r="H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251"/>
      <c r="C633" s="252"/>
      <c r="D633" s="21"/>
      <c r="E633" s="2"/>
      <c r="F633" s="3"/>
      <c r="G633" s="3"/>
      <c r="H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251"/>
      <c r="C634" s="252"/>
      <c r="D634" s="21"/>
      <c r="E634" s="2"/>
      <c r="F634" s="3"/>
      <c r="G634" s="3"/>
      <c r="H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251"/>
      <c r="C635" s="252"/>
      <c r="D635" s="21"/>
      <c r="E635" s="2"/>
      <c r="F635" s="3"/>
      <c r="G635" s="3"/>
      <c r="H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251"/>
      <c r="C636" s="252"/>
      <c r="D636" s="21"/>
      <c r="E636" s="2"/>
      <c r="F636" s="3"/>
      <c r="G636" s="3"/>
      <c r="H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251"/>
      <c r="C637" s="252"/>
      <c r="D637" s="21"/>
      <c r="E637" s="2"/>
      <c r="F637" s="3"/>
      <c r="G637" s="3"/>
      <c r="H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251"/>
      <c r="C638" s="252"/>
      <c r="D638" s="21"/>
      <c r="E638" s="2"/>
      <c r="F638" s="3"/>
      <c r="G638" s="3"/>
      <c r="H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251"/>
      <c r="C639" s="252"/>
      <c r="D639" s="21"/>
      <c r="E639" s="2"/>
      <c r="F639" s="3"/>
      <c r="G639" s="3"/>
      <c r="H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251"/>
      <c r="C640" s="252"/>
      <c r="D640" s="21"/>
      <c r="E640" s="2"/>
      <c r="F640" s="3"/>
      <c r="G640" s="3"/>
      <c r="H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251"/>
      <c r="C641" s="252"/>
      <c r="D641" s="21"/>
      <c r="E641" s="2"/>
      <c r="F641" s="3"/>
      <c r="G641" s="3"/>
      <c r="H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251"/>
      <c r="C642" s="252"/>
      <c r="D642" s="21"/>
      <c r="E642" s="2"/>
      <c r="F642" s="3"/>
      <c r="G642" s="3"/>
      <c r="H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251"/>
      <c r="C643" s="252"/>
      <c r="D643" s="21"/>
      <c r="E643" s="2"/>
      <c r="F643" s="3"/>
      <c r="G643" s="3"/>
      <c r="H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251"/>
      <c r="C644" s="252"/>
      <c r="D644" s="21"/>
      <c r="E644" s="2"/>
      <c r="F644" s="3"/>
      <c r="G644" s="3"/>
      <c r="H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251"/>
      <c r="C645" s="252"/>
      <c r="D645" s="21"/>
      <c r="E645" s="2"/>
      <c r="F645" s="3"/>
      <c r="G645" s="3"/>
      <c r="H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251"/>
      <c r="C646" s="252"/>
      <c r="D646" s="21"/>
      <c r="E646" s="2"/>
      <c r="F646" s="3"/>
      <c r="G646" s="3"/>
      <c r="H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251"/>
      <c r="C647" s="252"/>
      <c r="D647" s="21"/>
      <c r="E647" s="2"/>
      <c r="F647" s="3"/>
      <c r="G647" s="3"/>
      <c r="H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251"/>
      <c r="C648" s="252"/>
      <c r="D648" s="21"/>
      <c r="E648" s="2"/>
      <c r="F648" s="3"/>
      <c r="G648" s="3"/>
      <c r="H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251"/>
      <c r="C649" s="252"/>
      <c r="D649" s="21"/>
      <c r="E649" s="2"/>
      <c r="F649" s="3"/>
      <c r="G649" s="3"/>
      <c r="H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251"/>
      <c r="C650" s="252"/>
      <c r="D650" s="21"/>
      <c r="E650" s="2"/>
      <c r="F650" s="3"/>
      <c r="G650" s="3"/>
      <c r="H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251"/>
      <c r="C651" s="252"/>
      <c r="D651" s="21"/>
      <c r="E651" s="2"/>
      <c r="F651" s="3"/>
      <c r="G651" s="3"/>
      <c r="H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251"/>
      <c r="C652" s="252"/>
      <c r="D652" s="21"/>
      <c r="E652" s="2"/>
      <c r="F652" s="3"/>
      <c r="G652" s="3"/>
      <c r="H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251"/>
      <c r="C653" s="252"/>
      <c r="D653" s="21"/>
      <c r="E653" s="2"/>
      <c r="F653" s="3"/>
      <c r="G653" s="3"/>
      <c r="H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251"/>
      <c r="C654" s="252"/>
      <c r="D654" s="21"/>
      <c r="E654" s="2"/>
      <c r="F654" s="3"/>
      <c r="G654" s="3"/>
      <c r="H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251"/>
      <c r="C655" s="252"/>
      <c r="D655" s="21"/>
      <c r="E655" s="2"/>
      <c r="F655" s="3"/>
      <c r="G655" s="3"/>
      <c r="H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251"/>
      <c r="C656" s="252"/>
      <c r="D656" s="21"/>
      <c r="E656" s="2"/>
      <c r="F656" s="3"/>
      <c r="G656" s="3"/>
      <c r="H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251"/>
      <c r="C657" s="252"/>
      <c r="D657" s="21"/>
      <c r="E657" s="2"/>
      <c r="F657" s="3"/>
      <c r="G657" s="3"/>
      <c r="H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251"/>
      <c r="C658" s="252"/>
      <c r="D658" s="21"/>
      <c r="E658" s="2"/>
      <c r="F658" s="3"/>
      <c r="G658" s="3"/>
      <c r="H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251"/>
      <c r="C659" s="252"/>
      <c r="D659" s="21"/>
      <c r="E659" s="2"/>
      <c r="F659" s="3"/>
      <c r="G659" s="3"/>
      <c r="H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251"/>
      <c r="C660" s="252"/>
      <c r="D660" s="21"/>
      <c r="E660" s="2"/>
      <c r="F660" s="3"/>
      <c r="G660" s="3"/>
      <c r="H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251"/>
      <c r="C661" s="252"/>
      <c r="D661" s="21"/>
      <c r="E661" s="2"/>
      <c r="F661" s="3"/>
      <c r="G661" s="3"/>
      <c r="H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251"/>
      <c r="C662" s="252"/>
      <c r="D662" s="21"/>
      <c r="E662" s="2"/>
      <c r="F662" s="3"/>
      <c r="G662" s="3"/>
      <c r="H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251"/>
      <c r="C663" s="252"/>
      <c r="D663" s="21"/>
      <c r="E663" s="2"/>
      <c r="F663" s="3"/>
      <c r="G663" s="3"/>
      <c r="H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251"/>
      <c r="C664" s="252"/>
      <c r="D664" s="21"/>
      <c r="E664" s="2"/>
      <c r="F664" s="3"/>
      <c r="G664" s="3"/>
      <c r="H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251"/>
      <c r="C665" s="252"/>
      <c r="D665" s="21"/>
      <c r="E665" s="2"/>
      <c r="F665" s="3"/>
      <c r="G665" s="3"/>
      <c r="H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251"/>
      <c r="C666" s="252"/>
      <c r="D666" s="21"/>
      <c r="E666" s="2"/>
      <c r="F666" s="3"/>
      <c r="G666" s="3"/>
      <c r="H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251"/>
      <c r="C667" s="252"/>
      <c r="D667" s="21"/>
      <c r="E667" s="2"/>
      <c r="F667" s="3"/>
      <c r="G667" s="3"/>
      <c r="H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251"/>
      <c r="C668" s="252"/>
      <c r="D668" s="21"/>
      <c r="E668" s="2"/>
      <c r="F668" s="3"/>
      <c r="G668" s="3"/>
      <c r="H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251"/>
      <c r="C669" s="252"/>
      <c r="D669" s="21"/>
      <c r="E669" s="2"/>
      <c r="F669" s="3"/>
      <c r="G669" s="3"/>
      <c r="H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251"/>
      <c r="C670" s="252"/>
      <c r="D670" s="21"/>
      <c r="E670" s="2"/>
      <c r="F670" s="3"/>
      <c r="G670" s="3"/>
      <c r="H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251"/>
      <c r="C671" s="252"/>
      <c r="D671" s="21"/>
      <c r="E671" s="2"/>
      <c r="F671" s="3"/>
      <c r="G671" s="3"/>
      <c r="H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251"/>
      <c r="C672" s="252"/>
      <c r="D672" s="21"/>
      <c r="E672" s="2"/>
      <c r="F672" s="3"/>
      <c r="G672" s="3"/>
      <c r="H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251"/>
      <c r="C673" s="252"/>
      <c r="D673" s="21"/>
      <c r="E673" s="2"/>
      <c r="F673" s="3"/>
      <c r="G673" s="3"/>
      <c r="H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251"/>
      <c r="C674" s="252"/>
      <c r="D674" s="21"/>
      <c r="E674" s="2"/>
      <c r="F674" s="3"/>
      <c r="G674" s="3"/>
      <c r="H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251"/>
      <c r="C675" s="252"/>
      <c r="D675" s="21"/>
      <c r="E675" s="2"/>
      <c r="F675" s="3"/>
      <c r="G675" s="3"/>
      <c r="H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251"/>
      <c r="C676" s="252"/>
      <c r="D676" s="21"/>
      <c r="E676" s="2"/>
      <c r="F676" s="3"/>
      <c r="G676" s="3"/>
      <c r="H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251"/>
      <c r="C677" s="252"/>
      <c r="D677" s="21"/>
      <c r="E677" s="2"/>
      <c r="F677" s="3"/>
      <c r="G677" s="3"/>
      <c r="H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251"/>
      <c r="C678" s="252"/>
      <c r="D678" s="21"/>
      <c r="E678" s="2"/>
      <c r="F678" s="3"/>
      <c r="G678" s="3"/>
      <c r="H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251"/>
      <c r="C679" s="252"/>
      <c r="D679" s="21"/>
      <c r="E679" s="2"/>
      <c r="F679" s="3"/>
      <c r="G679" s="3"/>
      <c r="H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251"/>
      <c r="C680" s="252"/>
      <c r="D680" s="21"/>
      <c r="E680" s="2"/>
      <c r="F680" s="3"/>
      <c r="G680" s="3"/>
      <c r="H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251"/>
      <c r="C681" s="252"/>
      <c r="D681" s="21"/>
      <c r="E681" s="2"/>
      <c r="F681" s="3"/>
      <c r="G681" s="3"/>
      <c r="H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251"/>
      <c r="C682" s="252"/>
      <c r="D682" s="21"/>
      <c r="E682" s="2"/>
      <c r="F682" s="3"/>
      <c r="G682" s="3"/>
      <c r="H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251"/>
      <c r="C683" s="252"/>
      <c r="D683" s="21"/>
      <c r="E683" s="2"/>
      <c r="F683" s="3"/>
      <c r="G683" s="3"/>
      <c r="H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251"/>
      <c r="C684" s="252"/>
      <c r="D684" s="21"/>
      <c r="E684" s="2"/>
      <c r="F684" s="3"/>
      <c r="G684" s="3"/>
      <c r="H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251"/>
      <c r="C685" s="252"/>
      <c r="D685" s="21"/>
      <c r="E685" s="2"/>
      <c r="F685" s="3"/>
      <c r="G685" s="3"/>
      <c r="H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251"/>
      <c r="C686" s="252"/>
      <c r="D686" s="21"/>
      <c r="E686" s="2"/>
      <c r="F686" s="3"/>
      <c r="G686" s="3"/>
      <c r="H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251"/>
      <c r="C687" s="252"/>
      <c r="D687" s="21"/>
      <c r="E687" s="2"/>
      <c r="F687" s="3"/>
      <c r="G687" s="3"/>
      <c r="H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251"/>
      <c r="C688" s="252"/>
      <c r="D688" s="21"/>
      <c r="E688" s="2"/>
      <c r="F688" s="3"/>
      <c r="G688" s="3"/>
      <c r="H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251"/>
      <c r="C689" s="252"/>
      <c r="D689" s="21"/>
      <c r="E689" s="2"/>
      <c r="F689" s="3"/>
      <c r="G689" s="3"/>
      <c r="H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251"/>
      <c r="C690" s="252"/>
      <c r="D690" s="21"/>
      <c r="E690" s="2"/>
      <c r="F690" s="3"/>
      <c r="G690" s="3"/>
      <c r="H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251"/>
      <c r="C691" s="252"/>
      <c r="D691" s="21"/>
      <c r="E691" s="2"/>
      <c r="F691" s="3"/>
      <c r="G691" s="3"/>
      <c r="H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251"/>
      <c r="C692" s="252"/>
      <c r="D692" s="21"/>
      <c r="E692" s="2"/>
      <c r="F692" s="3"/>
      <c r="G692" s="3"/>
      <c r="H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251"/>
      <c r="C693" s="252"/>
      <c r="D693" s="21"/>
      <c r="E693" s="2"/>
      <c r="F693" s="3"/>
      <c r="G693" s="3"/>
      <c r="H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251"/>
      <c r="C694" s="252"/>
      <c r="D694" s="21"/>
      <c r="E694" s="2"/>
      <c r="F694" s="3"/>
      <c r="G694" s="3"/>
      <c r="H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251"/>
      <c r="C695" s="252"/>
      <c r="D695" s="21"/>
      <c r="E695" s="2"/>
      <c r="F695" s="3"/>
      <c r="G695" s="3"/>
      <c r="H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251"/>
      <c r="C696" s="252"/>
      <c r="D696" s="21"/>
      <c r="E696" s="2"/>
      <c r="F696" s="3"/>
      <c r="G696" s="3"/>
      <c r="H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251"/>
      <c r="C697" s="252"/>
      <c r="D697" s="21"/>
      <c r="E697" s="2"/>
      <c r="F697" s="3"/>
      <c r="G697" s="3"/>
      <c r="H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251"/>
      <c r="C698" s="252"/>
      <c r="D698" s="21"/>
      <c r="E698" s="2"/>
      <c r="F698" s="3"/>
      <c r="G698" s="3"/>
      <c r="H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251"/>
      <c r="C699" s="252"/>
      <c r="D699" s="21"/>
      <c r="E699" s="2"/>
      <c r="F699" s="3"/>
      <c r="G699" s="3"/>
      <c r="H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251"/>
      <c r="C700" s="252"/>
      <c r="D700" s="21"/>
      <c r="E700" s="2"/>
      <c r="F700" s="3"/>
      <c r="G700" s="3"/>
      <c r="H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251"/>
      <c r="C701" s="252"/>
      <c r="D701" s="21"/>
      <c r="E701" s="2"/>
      <c r="F701" s="3"/>
      <c r="G701" s="3"/>
      <c r="H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251"/>
      <c r="C702" s="252"/>
      <c r="D702" s="21"/>
      <c r="E702" s="2"/>
      <c r="F702" s="3"/>
      <c r="G702" s="3"/>
      <c r="H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251"/>
      <c r="C703" s="252"/>
      <c r="D703" s="21"/>
      <c r="E703" s="2"/>
      <c r="F703" s="3"/>
      <c r="G703" s="3"/>
      <c r="H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251"/>
      <c r="C704" s="252"/>
      <c r="D704" s="21"/>
      <c r="E704" s="2"/>
      <c r="F704" s="3"/>
      <c r="G704" s="3"/>
      <c r="H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251"/>
      <c r="C705" s="252"/>
      <c r="D705" s="21"/>
      <c r="E705" s="2"/>
      <c r="F705" s="3"/>
      <c r="G705" s="3"/>
      <c r="H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251"/>
      <c r="C706" s="252"/>
      <c r="D706" s="21"/>
      <c r="E706" s="2"/>
      <c r="F706" s="3"/>
      <c r="G706" s="3"/>
      <c r="H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251"/>
      <c r="C707" s="252"/>
      <c r="D707" s="21"/>
      <c r="E707" s="2"/>
      <c r="F707" s="3"/>
      <c r="G707" s="3"/>
      <c r="H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251"/>
      <c r="C708" s="252"/>
      <c r="D708" s="21"/>
      <c r="E708" s="2"/>
      <c r="F708" s="3"/>
      <c r="G708" s="3"/>
      <c r="H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251"/>
      <c r="C709" s="252"/>
      <c r="D709" s="21"/>
      <c r="E709" s="2"/>
      <c r="F709" s="3"/>
      <c r="G709" s="3"/>
      <c r="H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251"/>
      <c r="C710" s="252"/>
      <c r="D710" s="21"/>
      <c r="E710" s="2"/>
      <c r="F710" s="3"/>
      <c r="G710" s="3"/>
      <c r="H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251"/>
      <c r="C711" s="252"/>
      <c r="D711" s="21"/>
      <c r="E711" s="2"/>
      <c r="F711" s="3"/>
      <c r="G711" s="3"/>
      <c r="H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251"/>
      <c r="C712" s="252"/>
      <c r="D712" s="21"/>
      <c r="E712" s="2"/>
      <c r="F712" s="3"/>
      <c r="G712" s="3"/>
      <c r="H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251"/>
      <c r="C713" s="252"/>
      <c r="D713" s="21"/>
      <c r="E713" s="2"/>
      <c r="F713" s="3"/>
      <c r="G713" s="3"/>
      <c r="H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251"/>
      <c r="C714" s="252"/>
      <c r="D714" s="21"/>
      <c r="E714" s="2"/>
      <c r="F714" s="3"/>
      <c r="G714" s="3"/>
      <c r="H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251"/>
      <c r="C715" s="252"/>
      <c r="D715" s="21"/>
      <c r="E715" s="2"/>
      <c r="F715" s="3"/>
      <c r="G715" s="3"/>
      <c r="H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251"/>
      <c r="C716" s="252"/>
      <c r="D716" s="21"/>
      <c r="E716" s="2"/>
      <c r="F716" s="3"/>
      <c r="G716" s="3"/>
      <c r="H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251"/>
      <c r="C717" s="252"/>
      <c r="D717" s="21"/>
      <c r="E717" s="2"/>
      <c r="F717" s="3"/>
      <c r="G717" s="3"/>
      <c r="H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251"/>
      <c r="C718" s="252"/>
      <c r="D718" s="21"/>
      <c r="E718" s="2"/>
      <c r="F718" s="3"/>
      <c r="G718" s="3"/>
      <c r="H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251"/>
      <c r="C719" s="252"/>
      <c r="D719" s="21"/>
      <c r="E719" s="2"/>
      <c r="F719" s="3"/>
      <c r="G719" s="3"/>
      <c r="H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251"/>
      <c r="C720" s="252"/>
      <c r="D720" s="21"/>
      <c r="E720" s="2"/>
      <c r="F720" s="3"/>
      <c r="G720" s="3"/>
      <c r="H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251"/>
      <c r="C721" s="252"/>
      <c r="D721" s="21"/>
      <c r="E721" s="2"/>
      <c r="F721" s="3"/>
      <c r="G721" s="3"/>
      <c r="H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251"/>
      <c r="C722" s="252"/>
      <c r="D722" s="21"/>
      <c r="E722" s="2"/>
      <c r="F722" s="3"/>
      <c r="G722" s="3"/>
      <c r="H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251"/>
      <c r="C723" s="252"/>
      <c r="D723" s="21"/>
      <c r="E723" s="2"/>
      <c r="F723" s="3"/>
      <c r="G723" s="3"/>
      <c r="H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251"/>
      <c r="C724" s="252"/>
      <c r="D724" s="21"/>
      <c r="E724" s="2"/>
      <c r="F724" s="3"/>
      <c r="G724" s="3"/>
      <c r="H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251"/>
      <c r="C725" s="252"/>
      <c r="D725" s="21"/>
      <c r="E725" s="2"/>
      <c r="F725" s="3"/>
      <c r="G725" s="3"/>
      <c r="H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251"/>
      <c r="C726" s="252"/>
      <c r="D726" s="21"/>
      <c r="E726" s="2"/>
      <c r="F726" s="3"/>
      <c r="G726" s="3"/>
      <c r="H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251"/>
      <c r="C727" s="252"/>
      <c r="D727" s="21"/>
      <c r="E727" s="2"/>
      <c r="F727" s="3"/>
      <c r="G727" s="3"/>
      <c r="H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251"/>
      <c r="C728" s="252"/>
      <c r="D728" s="21"/>
      <c r="E728" s="2"/>
      <c r="F728" s="3"/>
      <c r="G728" s="3"/>
      <c r="H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251"/>
      <c r="C729" s="252"/>
      <c r="D729" s="21"/>
      <c r="E729" s="2"/>
      <c r="F729" s="3"/>
      <c r="G729" s="3"/>
      <c r="H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251"/>
      <c r="C730" s="252"/>
      <c r="D730" s="21"/>
      <c r="E730" s="2"/>
      <c r="F730" s="3"/>
      <c r="G730" s="3"/>
      <c r="H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251"/>
      <c r="C731" s="252"/>
      <c r="D731" s="21"/>
      <c r="E731" s="2"/>
      <c r="F731" s="3"/>
      <c r="G731" s="3"/>
      <c r="H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251"/>
      <c r="C732" s="252"/>
      <c r="D732" s="21"/>
      <c r="E732" s="2"/>
      <c r="F732" s="3"/>
      <c r="G732" s="3"/>
      <c r="H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251"/>
      <c r="C733" s="252"/>
      <c r="D733" s="21"/>
      <c r="E733" s="2"/>
      <c r="F733" s="3"/>
      <c r="G733" s="3"/>
      <c r="H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251"/>
      <c r="C734" s="252"/>
      <c r="D734" s="21"/>
      <c r="E734" s="2"/>
      <c r="F734" s="3"/>
      <c r="G734" s="3"/>
      <c r="H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251"/>
      <c r="C735" s="252"/>
      <c r="D735" s="21"/>
      <c r="E735" s="2"/>
      <c r="F735" s="3"/>
      <c r="G735" s="3"/>
      <c r="H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251"/>
      <c r="C736" s="252"/>
      <c r="D736" s="21"/>
      <c r="E736" s="2"/>
      <c r="F736" s="3"/>
      <c r="G736" s="3"/>
      <c r="H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251"/>
      <c r="C737" s="252"/>
      <c r="D737" s="21"/>
      <c r="E737" s="2"/>
      <c r="F737" s="3"/>
      <c r="G737" s="3"/>
      <c r="H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251"/>
      <c r="C738" s="252"/>
      <c r="D738" s="21"/>
      <c r="E738" s="2"/>
      <c r="F738" s="3"/>
      <c r="G738" s="3"/>
      <c r="H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251"/>
      <c r="C739" s="252"/>
      <c r="D739" s="21"/>
      <c r="E739" s="2"/>
      <c r="F739" s="3"/>
      <c r="G739" s="3"/>
      <c r="H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251"/>
      <c r="C740" s="252"/>
      <c r="D740" s="21"/>
      <c r="E740" s="2"/>
      <c r="F740" s="3"/>
      <c r="G740" s="3"/>
      <c r="H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251"/>
      <c r="C741" s="252"/>
      <c r="D741" s="21"/>
      <c r="E741" s="2"/>
      <c r="F741" s="3"/>
      <c r="G741" s="3"/>
      <c r="H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251"/>
      <c r="C742" s="252"/>
      <c r="D742" s="21"/>
      <c r="E742" s="2"/>
      <c r="F742" s="3"/>
      <c r="G742" s="3"/>
      <c r="H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251"/>
      <c r="C743" s="252"/>
      <c r="D743" s="21"/>
      <c r="E743" s="2"/>
      <c r="F743" s="3"/>
      <c r="G743" s="3"/>
      <c r="H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251"/>
      <c r="C744" s="252"/>
      <c r="D744" s="21"/>
      <c r="E744" s="2"/>
      <c r="F744" s="3"/>
      <c r="G744" s="3"/>
      <c r="H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251"/>
      <c r="C745" s="252"/>
      <c r="D745" s="21"/>
      <c r="E745" s="2"/>
      <c r="F745" s="3"/>
      <c r="G745" s="3"/>
      <c r="H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251"/>
      <c r="C746" s="252"/>
      <c r="D746" s="21"/>
      <c r="E746" s="2"/>
      <c r="F746" s="3"/>
      <c r="G746" s="3"/>
      <c r="H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251"/>
      <c r="C747" s="252"/>
      <c r="D747" s="21"/>
      <c r="E747" s="2"/>
      <c r="F747" s="3"/>
      <c r="G747" s="3"/>
      <c r="H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251"/>
      <c r="C748" s="252"/>
      <c r="D748" s="21"/>
      <c r="E748" s="2"/>
      <c r="F748" s="3"/>
      <c r="G748" s="3"/>
      <c r="H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251"/>
      <c r="C749" s="252"/>
      <c r="D749" s="21"/>
      <c r="E749" s="2"/>
      <c r="F749" s="3"/>
      <c r="G749" s="3"/>
      <c r="H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251"/>
      <c r="C750" s="252"/>
      <c r="D750" s="21"/>
      <c r="E750" s="2"/>
      <c r="F750" s="3"/>
      <c r="G750" s="3"/>
      <c r="H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251"/>
      <c r="C751" s="252"/>
      <c r="D751" s="21"/>
      <c r="E751" s="2"/>
      <c r="F751" s="3"/>
      <c r="G751" s="3"/>
      <c r="H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251"/>
      <c r="C752" s="252"/>
      <c r="D752" s="21"/>
      <c r="E752" s="2"/>
      <c r="F752" s="3"/>
      <c r="G752" s="3"/>
      <c r="H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251"/>
      <c r="C753" s="252"/>
      <c r="D753" s="21"/>
      <c r="E753" s="2"/>
      <c r="F753" s="3"/>
      <c r="G753" s="3"/>
      <c r="H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251"/>
      <c r="C754" s="252"/>
      <c r="D754" s="21"/>
      <c r="E754" s="2"/>
      <c r="F754" s="3"/>
      <c r="G754" s="3"/>
      <c r="H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251"/>
      <c r="C755" s="252"/>
      <c r="D755" s="21"/>
      <c r="E755" s="2"/>
      <c r="F755" s="3"/>
      <c r="G755" s="3"/>
      <c r="H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251"/>
      <c r="C756" s="252"/>
      <c r="D756" s="21"/>
      <c r="E756" s="2"/>
      <c r="F756" s="3"/>
      <c r="G756" s="3"/>
      <c r="H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251"/>
      <c r="C757" s="252"/>
      <c r="D757" s="21"/>
      <c r="E757" s="2"/>
      <c r="F757" s="3"/>
      <c r="G757" s="3"/>
      <c r="H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251"/>
      <c r="C758" s="252"/>
      <c r="D758" s="21"/>
      <c r="E758" s="2"/>
      <c r="F758" s="3"/>
      <c r="G758" s="3"/>
      <c r="H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251"/>
      <c r="C759" s="252"/>
      <c r="D759" s="21"/>
      <c r="E759" s="2"/>
      <c r="F759" s="3"/>
      <c r="G759" s="3"/>
      <c r="H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251"/>
      <c r="C760" s="252"/>
      <c r="D760" s="21"/>
      <c r="E760" s="2"/>
      <c r="F760" s="3"/>
      <c r="G760" s="3"/>
      <c r="H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251"/>
      <c r="C761" s="252"/>
      <c r="D761" s="21"/>
      <c r="E761" s="2"/>
      <c r="F761" s="3"/>
      <c r="G761" s="3"/>
      <c r="H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251"/>
      <c r="C762" s="252"/>
      <c r="D762" s="21"/>
      <c r="E762" s="2"/>
      <c r="F762" s="3"/>
      <c r="G762" s="3"/>
      <c r="H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251"/>
      <c r="C763" s="252"/>
      <c r="D763" s="21"/>
      <c r="E763" s="2"/>
      <c r="F763" s="3"/>
      <c r="G763" s="3"/>
      <c r="H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251"/>
      <c r="C764" s="252"/>
      <c r="D764" s="21"/>
      <c r="E764" s="2"/>
      <c r="F764" s="3"/>
      <c r="G764" s="3"/>
      <c r="H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251"/>
      <c r="C765" s="252"/>
      <c r="D765" s="21"/>
      <c r="E765" s="2"/>
      <c r="F765" s="3"/>
      <c r="G765" s="3"/>
      <c r="H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251"/>
      <c r="C766" s="252"/>
      <c r="D766" s="21"/>
      <c r="E766" s="2"/>
      <c r="F766" s="3"/>
      <c r="G766" s="3"/>
      <c r="H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251"/>
      <c r="C767" s="252"/>
      <c r="D767" s="21"/>
      <c r="E767" s="2"/>
      <c r="F767" s="3"/>
      <c r="G767" s="3"/>
      <c r="H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251"/>
      <c r="C768" s="252"/>
      <c r="D768" s="21"/>
      <c r="E768" s="2"/>
      <c r="F768" s="3"/>
      <c r="G768" s="3"/>
      <c r="H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251"/>
      <c r="C769" s="252"/>
      <c r="D769" s="21"/>
      <c r="E769" s="2"/>
      <c r="F769" s="3"/>
      <c r="G769" s="3"/>
      <c r="H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251"/>
      <c r="C770" s="252"/>
      <c r="D770" s="21"/>
      <c r="E770" s="2"/>
      <c r="F770" s="3"/>
      <c r="G770" s="3"/>
      <c r="H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251"/>
      <c r="C771" s="252"/>
      <c r="D771" s="21"/>
      <c r="E771" s="2"/>
      <c r="F771" s="3"/>
      <c r="G771" s="3"/>
      <c r="H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251"/>
      <c r="C772" s="252"/>
      <c r="D772" s="21"/>
      <c r="E772" s="2"/>
      <c r="F772" s="3"/>
      <c r="G772" s="3"/>
      <c r="H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251"/>
      <c r="C773" s="252"/>
      <c r="D773" s="21"/>
      <c r="E773" s="2"/>
      <c r="F773" s="3"/>
      <c r="G773" s="3"/>
      <c r="H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251"/>
      <c r="C774" s="252"/>
      <c r="D774" s="21"/>
      <c r="E774" s="2"/>
      <c r="F774" s="3"/>
      <c r="G774" s="3"/>
      <c r="H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251"/>
      <c r="C775" s="252"/>
      <c r="D775" s="21"/>
      <c r="E775" s="2"/>
      <c r="F775" s="3"/>
      <c r="G775" s="3"/>
      <c r="H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251"/>
      <c r="C776" s="252"/>
      <c r="D776" s="21"/>
      <c r="E776" s="2"/>
      <c r="F776" s="3"/>
      <c r="G776" s="3"/>
      <c r="H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251"/>
      <c r="C777" s="252"/>
      <c r="D777" s="21"/>
      <c r="E777" s="2"/>
      <c r="F777" s="3"/>
      <c r="G777" s="3"/>
      <c r="H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251"/>
      <c r="C778" s="252"/>
      <c r="D778" s="21"/>
      <c r="E778" s="2"/>
      <c r="F778" s="3"/>
      <c r="G778" s="3"/>
      <c r="H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251"/>
      <c r="C779" s="252"/>
      <c r="D779" s="21"/>
      <c r="E779" s="2"/>
      <c r="F779" s="3"/>
      <c r="G779" s="3"/>
      <c r="H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251"/>
      <c r="C780" s="252"/>
      <c r="D780" s="21"/>
      <c r="E780" s="2"/>
      <c r="F780" s="3"/>
      <c r="G780" s="3"/>
      <c r="H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251"/>
      <c r="C781" s="252"/>
      <c r="D781" s="21"/>
      <c r="E781" s="2"/>
      <c r="F781" s="3"/>
      <c r="G781" s="3"/>
      <c r="H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251"/>
      <c r="C782" s="252"/>
      <c r="D782" s="21"/>
      <c r="E782" s="2"/>
      <c r="F782" s="3"/>
      <c r="G782" s="3"/>
      <c r="H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251"/>
      <c r="C783" s="252"/>
      <c r="D783" s="21"/>
      <c r="E783" s="2"/>
      <c r="F783" s="3"/>
      <c r="G783" s="3"/>
      <c r="H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251"/>
      <c r="C784" s="252"/>
      <c r="D784" s="21"/>
      <c r="E784" s="2"/>
      <c r="F784" s="3"/>
      <c r="G784" s="3"/>
      <c r="H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251"/>
      <c r="C785" s="252"/>
      <c r="D785" s="21"/>
      <c r="E785" s="2"/>
      <c r="F785" s="3"/>
      <c r="G785" s="3"/>
      <c r="H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251"/>
      <c r="C786" s="252"/>
      <c r="D786" s="21"/>
      <c r="E786" s="2"/>
      <c r="F786" s="3"/>
      <c r="G786" s="3"/>
      <c r="H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251"/>
      <c r="C787" s="252"/>
      <c r="D787" s="21"/>
      <c r="E787" s="2"/>
      <c r="F787" s="3"/>
      <c r="G787" s="3"/>
      <c r="H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251"/>
      <c r="C788" s="252"/>
      <c r="D788" s="21"/>
      <c r="E788" s="2"/>
      <c r="F788" s="3"/>
      <c r="G788" s="3"/>
      <c r="H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251"/>
      <c r="C789" s="252"/>
      <c r="D789" s="21"/>
      <c r="E789" s="2"/>
      <c r="F789" s="3"/>
      <c r="G789" s="3"/>
      <c r="H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251"/>
      <c r="C790" s="252"/>
      <c r="D790" s="21"/>
      <c r="E790" s="2"/>
      <c r="F790" s="3"/>
      <c r="G790" s="3"/>
      <c r="H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251"/>
      <c r="C791" s="252"/>
      <c r="D791" s="21"/>
      <c r="E791" s="2"/>
      <c r="F791" s="3"/>
      <c r="G791" s="3"/>
      <c r="H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251"/>
      <c r="C792" s="252"/>
      <c r="D792" s="21"/>
      <c r="E792" s="2"/>
      <c r="F792" s="3"/>
      <c r="G792" s="3"/>
      <c r="H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251"/>
      <c r="C793" s="252"/>
      <c r="D793" s="21"/>
      <c r="E793" s="2"/>
      <c r="F793" s="3"/>
      <c r="G793" s="3"/>
      <c r="H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251"/>
      <c r="C794" s="252"/>
      <c r="D794" s="21"/>
      <c r="E794" s="2"/>
      <c r="F794" s="3"/>
      <c r="G794" s="3"/>
      <c r="H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251"/>
      <c r="C795" s="252"/>
      <c r="D795" s="21"/>
      <c r="E795" s="2"/>
      <c r="F795" s="3"/>
      <c r="G795" s="3"/>
      <c r="H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251"/>
      <c r="C796" s="252"/>
      <c r="D796" s="21"/>
      <c r="E796" s="2"/>
      <c r="F796" s="3"/>
      <c r="G796" s="3"/>
      <c r="H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251"/>
      <c r="C797" s="252"/>
      <c r="D797" s="21"/>
      <c r="E797" s="2"/>
      <c r="F797" s="3"/>
      <c r="G797" s="3"/>
      <c r="H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251"/>
      <c r="C798" s="252"/>
      <c r="D798" s="21"/>
      <c r="E798" s="2"/>
      <c r="F798" s="3"/>
      <c r="G798" s="3"/>
      <c r="H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251"/>
      <c r="C799" s="252"/>
      <c r="D799" s="21"/>
      <c r="E799" s="2"/>
      <c r="F799" s="3"/>
      <c r="G799" s="3"/>
      <c r="H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251"/>
      <c r="C800" s="252"/>
      <c r="D800" s="21"/>
      <c r="E800" s="2"/>
      <c r="F800" s="3"/>
      <c r="G800" s="3"/>
      <c r="H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251"/>
      <c r="C801" s="252"/>
      <c r="D801" s="21"/>
      <c r="E801" s="2"/>
      <c r="F801" s="3"/>
      <c r="G801" s="3"/>
      <c r="H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251"/>
      <c r="C802" s="252"/>
      <c r="D802" s="21"/>
      <c r="E802" s="2"/>
      <c r="F802" s="3"/>
      <c r="G802" s="3"/>
      <c r="H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251"/>
      <c r="C803" s="252"/>
      <c r="D803" s="21"/>
      <c r="E803" s="2"/>
      <c r="F803" s="3"/>
      <c r="G803" s="3"/>
      <c r="H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251"/>
      <c r="C804" s="252"/>
      <c r="D804" s="21"/>
      <c r="E804" s="2"/>
      <c r="F804" s="3"/>
      <c r="G804" s="3"/>
      <c r="H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251"/>
      <c r="C805" s="252"/>
      <c r="D805" s="21"/>
      <c r="E805" s="2"/>
      <c r="F805" s="3"/>
      <c r="G805" s="3"/>
      <c r="H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251"/>
      <c r="C806" s="252"/>
      <c r="D806" s="21"/>
      <c r="E806" s="2"/>
      <c r="F806" s="3"/>
      <c r="G806" s="3"/>
      <c r="H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251"/>
      <c r="C807" s="252"/>
      <c r="D807" s="21"/>
      <c r="E807" s="2"/>
      <c r="F807" s="3"/>
      <c r="G807" s="3"/>
      <c r="H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251"/>
      <c r="C808" s="252"/>
      <c r="D808" s="21"/>
      <c r="E808" s="2"/>
      <c r="F808" s="3"/>
      <c r="G808" s="3"/>
      <c r="H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251"/>
      <c r="C809" s="252"/>
      <c r="D809" s="21"/>
      <c r="E809" s="2"/>
      <c r="F809" s="3"/>
      <c r="G809" s="3"/>
      <c r="H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251"/>
      <c r="C810" s="252"/>
      <c r="D810" s="21"/>
      <c r="E810" s="2"/>
      <c r="F810" s="3"/>
      <c r="G810" s="3"/>
      <c r="H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251"/>
      <c r="C811" s="252"/>
      <c r="D811" s="21"/>
      <c r="E811" s="2"/>
      <c r="F811" s="3"/>
      <c r="G811" s="3"/>
      <c r="H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251"/>
      <c r="C812" s="252"/>
      <c r="D812" s="21"/>
      <c r="E812" s="2"/>
      <c r="F812" s="3"/>
      <c r="G812" s="3"/>
      <c r="H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251"/>
      <c r="C813" s="252"/>
      <c r="D813" s="21"/>
      <c r="E813" s="2"/>
      <c r="F813" s="3"/>
      <c r="G813" s="3"/>
      <c r="H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251"/>
      <c r="C814" s="252"/>
      <c r="D814" s="21"/>
      <c r="E814" s="2"/>
      <c r="F814" s="3"/>
      <c r="G814" s="3"/>
      <c r="H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251"/>
      <c r="C815" s="252"/>
      <c r="D815" s="21"/>
      <c r="E815" s="2"/>
      <c r="F815" s="3"/>
      <c r="G815" s="3"/>
      <c r="H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251"/>
      <c r="C816" s="252"/>
      <c r="D816" s="21"/>
      <c r="E816" s="2"/>
      <c r="F816" s="3"/>
      <c r="G816" s="3"/>
      <c r="H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251"/>
      <c r="C817" s="252"/>
      <c r="D817" s="21"/>
      <c r="E817" s="2"/>
      <c r="F817" s="3"/>
      <c r="G817" s="3"/>
      <c r="H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251"/>
      <c r="C818" s="252"/>
      <c r="D818" s="21"/>
      <c r="E818" s="2"/>
      <c r="F818" s="3"/>
      <c r="G818" s="3"/>
      <c r="H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251"/>
      <c r="C819" s="252"/>
      <c r="D819" s="21"/>
      <c r="E819" s="2"/>
      <c r="F819" s="3"/>
      <c r="G819" s="3"/>
      <c r="H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251"/>
      <c r="C820" s="252"/>
      <c r="D820" s="21"/>
      <c r="E820" s="2"/>
      <c r="F820" s="3"/>
      <c r="G820" s="3"/>
      <c r="H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251"/>
      <c r="C821" s="252"/>
      <c r="D821" s="21"/>
      <c r="E821" s="2"/>
      <c r="F821" s="3"/>
      <c r="G821" s="3"/>
      <c r="H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251"/>
      <c r="C822" s="252"/>
      <c r="D822" s="21"/>
      <c r="E822" s="2"/>
      <c r="F822" s="3"/>
      <c r="G822" s="3"/>
      <c r="H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251"/>
      <c r="C823" s="252"/>
      <c r="D823" s="21"/>
      <c r="E823" s="2"/>
      <c r="F823" s="3"/>
      <c r="G823" s="3"/>
      <c r="H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251"/>
      <c r="C824" s="252"/>
      <c r="D824" s="21"/>
      <c r="E824" s="2"/>
      <c r="F824" s="3"/>
      <c r="G824" s="3"/>
      <c r="H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251"/>
      <c r="C825" s="252"/>
      <c r="D825" s="21"/>
      <c r="E825" s="2"/>
      <c r="F825" s="3"/>
      <c r="G825" s="3"/>
      <c r="H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251"/>
      <c r="C826" s="252"/>
      <c r="D826" s="21"/>
      <c r="E826" s="2"/>
      <c r="F826" s="3"/>
      <c r="G826" s="3"/>
      <c r="H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251"/>
      <c r="C827" s="252"/>
      <c r="D827" s="21"/>
      <c r="E827" s="2"/>
      <c r="F827" s="3"/>
      <c r="G827" s="3"/>
      <c r="H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251"/>
      <c r="C828" s="252"/>
      <c r="D828" s="21"/>
      <c r="E828" s="2"/>
      <c r="F828" s="3"/>
      <c r="G828" s="3"/>
      <c r="H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251"/>
      <c r="C829" s="252"/>
      <c r="D829" s="21"/>
      <c r="E829" s="2"/>
      <c r="F829" s="3"/>
      <c r="G829" s="3"/>
      <c r="H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251"/>
      <c r="C830" s="252"/>
      <c r="D830" s="21"/>
      <c r="E830" s="2"/>
      <c r="F830" s="3"/>
      <c r="G830" s="3"/>
      <c r="H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251"/>
      <c r="C831" s="252"/>
      <c r="D831" s="21"/>
      <c r="E831" s="2"/>
      <c r="F831" s="3"/>
      <c r="G831" s="3"/>
      <c r="H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251"/>
      <c r="C832" s="252"/>
      <c r="D832" s="21"/>
      <c r="E832" s="2"/>
      <c r="F832" s="3"/>
      <c r="G832" s="3"/>
      <c r="H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251"/>
      <c r="C833" s="252"/>
      <c r="D833" s="21"/>
      <c r="E833" s="2"/>
      <c r="F833" s="3"/>
      <c r="G833" s="3"/>
      <c r="H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251"/>
      <c r="C834" s="252"/>
      <c r="D834" s="21"/>
      <c r="E834" s="2"/>
      <c r="F834" s="3"/>
      <c r="G834" s="3"/>
      <c r="H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251"/>
      <c r="C835" s="252"/>
      <c r="D835" s="21"/>
      <c r="E835" s="2"/>
      <c r="F835" s="3"/>
      <c r="G835" s="3"/>
      <c r="H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251"/>
      <c r="C836" s="252"/>
      <c r="D836" s="21"/>
      <c r="E836" s="2"/>
      <c r="F836" s="3"/>
      <c r="G836" s="3"/>
      <c r="H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251"/>
      <c r="C837" s="252"/>
      <c r="D837" s="21"/>
      <c r="E837" s="2"/>
      <c r="F837" s="3"/>
      <c r="G837" s="3"/>
      <c r="H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251"/>
      <c r="C838" s="252"/>
      <c r="D838" s="21"/>
      <c r="E838" s="2"/>
      <c r="F838" s="3"/>
      <c r="G838" s="3"/>
      <c r="H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251"/>
      <c r="C839" s="252"/>
      <c r="D839" s="21"/>
      <c r="E839" s="2"/>
      <c r="F839" s="3"/>
      <c r="G839" s="3"/>
      <c r="H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251"/>
      <c r="C840" s="252"/>
      <c r="D840" s="21"/>
      <c r="E840" s="2"/>
      <c r="F840" s="3"/>
      <c r="G840" s="3"/>
      <c r="H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251"/>
      <c r="C841" s="252"/>
      <c r="D841" s="21"/>
      <c r="E841" s="2"/>
      <c r="F841" s="3"/>
      <c r="G841" s="3"/>
      <c r="H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251"/>
      <c r="C842" s="252"/>
      <c r="D842" s="21"/>
      <c r="E842" s="2"/>
      <c r="F842" s="3"/>
      <c r="G842" s="3"/>
      <c r="H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251"/>
      <c r="C843" s="252"/>
      <c r="D843" s="21"/>
      <c r="E843" s="2"/>
      <c r="F843" s="3"/>
      <c r="G843" s="3"/>
      <c r="H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251"/>
      <c r="C844" s="252"/>
      <c r="D844" s="21"/>
      <c r="E844" s="2"/>
      <c r="F844" s="3"/>
      <c r="G844" s="3"/>
      <c r="H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251"/>
      <c r="C845" s="252"/>
      <c r="D845" s="21"/>
      <c r="E845" s="2"/>
      <c r="F845" s="3"/>
      <c r="G845" s="3"/>
      <c r="H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251"/>
      <c r="C846" s="252"/>
      <c r="D846" s="21"/>
      <c r="E846" s="2"/>
      <c r="F846" s="3"/>
      <c r="G846" s="3"/>
      <c r="H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251"/>
      <c r="C847" s="252"/>
      <c r="D847" s="21"/>
      <c r="E847" s="2"/>
      <c r="F847" s="3"/>
      <c r="G847" s="3"/>
      <c r="H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251"/>
      <c r="C848" s="252"/>
      <c r="D848" s="21"/>
      <c r="E848" s="2"/>
      <c r="F848" s="3"/>
      <c r="G848" s="3"/>
      <c r="H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251"/>
      <c r="C849" s="252"/>
      <c r="D849" s="21"/>
      <c r="E849" s="2"/>
      <c r="F849" s="3"/>
      <c r="G849" s="3"/>
      <c r="H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251"/>
      <c r="C850" s="252"/>
      <c r="D850" s="21"/>
      <c r="E850" s="2"/>
      <c r="F850" s="3"/>
      <c r="G850" s="3"/>
      <c r="H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251"/>
      <c r="C851" s="252"/>
      <c r="D851" s="21"/>
      <c r="E851" s="2"/>
      <c r="F851" s="3"/>
      <c r="G851" s="3"/>
      <c r="H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251"/>
      <c r="C852" s="252"/>
      <c r="D852" s="21"/>
      <c r="E852" s="2"/>
      <c r="F852" s="3"/>
      <c r="G852" s="3"/>
      <c r="H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251"/>
      <c r="C853" s="252"/>
      <c r="D853" s="21"/>
      <c r="E853" s="2"/>
      <c r="F853" s="3"/>
      <c r="G853" s="3"/>
      <c r="H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251"/>
      <c r="C854" s="252"/>
      <c r="D854" s="21"/>
      <c r="E854" s="2"/>
      <c r="F854" s="3"/>
      <c r="G854" s="3"/>
      <c r="H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251"/>
      <c r="C855" s="252"/>
      <c r="D855" s="21"/>
      <c r="E855" s="2"/>
      <c r="F855" s="3"/>
      <c r="G855" s="3"/>
      <c r="H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251"/>
      <c r="C856" s="252"/>
      <c r="D856" s="21"/>
      <c r="E856" s="2"/>
      <c r="F856" s="3"/>
      <c r="G856" s="3"/>
      <c r="H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251"/>
      <c r="C857" s="252"/>
      <c r="D857" s="21"/>
      <c r="E857" s="2"/>
      <c r="F857" s="3"/>
      <c r="G857" s="3"/>
      <c r="H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251"/>
      <c r="C858" s="252"/>
      <c r="D858" s="21"/>
      <c r="E858" s="2"/>
      <c r="F858" s="3"/>
      <c r="G858" s="3"/>
      <c r="H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251"/>
      <c r="C859" s="252"/>
      <c r="D859" s="21"/>
      <c r="E859" s="2"/>
      <c r="F859" s="3"/>
      <c r="G859" s="3"/>
      <c r="H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251"/>
      <c r="C860" s="252"/>
      <c r="D860" s="21"/>
      <c r="E860" s="2"/>
      <c r="F860" s="3"/>
      <c r="G860" s="3"/>
      <c r="H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251"/>
      <c r="C861" s="252"/>
      <c r="D861" s="21"/>
      <c r="E861" s="2"/>
      <c r="F861" s="3"/>
      <c r="G861" s="3"/>
      <c r="H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251"/>
      <c r="C862" s="252"/>
      <c r="D862" s="21"/>
      <c r="E862" s="2"/>
      <c r="F862" s="3"/>
      <c r="G862" s="3"/>
      <c r="H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251"/>
      <c r="C863" s="252"/>
      <c r="D863" s="21"/>
      <c r="E863" s="2"/>
      <c r="F863" s="3"/>
      <c r="G863" s="3"/>
      <c r="H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251"/>
      <c r="C864" s="252"/>
      <c r="D864" s="21"/>
      <c r="E864" s="2"/>
      <c r="F864" s="3"/>
      <c r="G864" s="3"/>
      <c r="H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251"/>
      <c r="C865" s="252"/>
      <c r="D865" s="21"/>
      <c r="E865" s="2"/>
      <c r="F865" s="3"/>
      <c r="G865" s="3"/>
      <c r="H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251"/>
      <c r="C866" s="252"/>
      <c r="D866" s="21"/>
      <c r="E866" s="2"/>
      <c r="F866" s="3"/>
      <c r="G866" s="3"/>
      <c r="H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251"/>
      <c r="C867" s="252"/>
      <c r="D867" s="21"/>
      <c r="E867" s="2"/>
      <c r="F867" s="3"/>
      <c r="G867" s="3"/>
      <c r="H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251"/>
      <c r="C868" s="252"/>
      <c r="D868" s="21"/>
      <c r="E868" s="2"/>
      <c r="F868" s="3"/>
      <c r="G868" s="3"/>
      <c r="H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251"/>
      <c r="C869" s="252"/>
      <c r="D869" s="21"/>
      <c r="E869" s="2"/>
      <c r="F869" s="3"/>
      <c r="G869" s="3"/>
      <c r="H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251"/>
      <c r="C870" s="252"/>
      <c r="D870" s="21"/>
      <c r="E870" s="2"/>
      <c r="F870" s="3"/>
      <c r="G870" s="3"/>
      <c r="H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251"/>
      <c r="C871" s="252"/>
      <c r="D871" s="21"/>
      <c r="E871" s="2"/>
      <c r="F871" s="3"/>
      <c r="G871" s="3"/>
      <c r="H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251"/>
      <c r="C872" s="252"/>
      <c r="D872" s="21"/>
      <c r="E872" s="2"/>
      <c r="F872" s="3"/>
      <c r="G872" s="3"/>
      <c r="H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251"/>
      <c r="C873" s="252"/>
      <c r="D873" s="21"/>
      <c r="E873" s="2"/>
      <c r="F873" s="3"/>
      <c r="G873" s="3"/>
      <c r="H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251"/>
      <c r="C874" s="252"/>
      <c r="D874" s="21"/>
      <c r="E874" s="2"/>
      <c r="F874" s="3"/>
      <c r="G874" s="3"/>
      <c r="H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251"/>
      <c r="C875" s="252"/>
      <c r="D875" s="21"/>
      <c r="E875" s="2"/>
      <c r="F875" s="3"/>
      <c r="G875" s="3"/>
      <c r="H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251"/>
      <c r="C876" s="252"/>
      <c r="D876" s="21"/>
      <c r="E876" s="2"/>
      <c r="F876" s="3"/>
      <c r="G876" s="3"/>
      <c r="H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251"/>
      <c r="C877" s="252"/>
      <c r="D877" s="21"/>
      <c r="E877" s="2"/>
      <c r="F877" s="3"/>
      <c r="G877" s="3"/>
      <c r="H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251"/>
      <c r="C878" s="252"/>
      <c r="D878" s="21"/>
      <c r="E878" s="2"/>
      <c r="F878" s="3"/>
      <c r="G878" s="3"/>
      <c r="H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251"/>
      <c r="C879" s="252"/>
      <c r="D879" s="21"/>
      <c r="E879" s="2"/>
      <c r="F879" s="3"/>
      <c r="G879" s="3"/>
      <c r="H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251"/>
      <c r="C880" s="252"/>
      <c r="D880" s="21"/>
      <c r="E880" s="2"/>
      <c r="F880" s="3"/>
      <c r="G880" s="3"/>
      <c r="H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251"/>
      <c r="C881" s="252"/>
      <c r="D881" s="21"/>
      <c r="E881" s="2"/>
      <c r="F881" s="3"/>
      <c r="G881" s="3"/>
      <c r="H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251"/>
      <c r="C882" s="252"/>
      <c r="D882" s="21"/>
      <c r="E882" s="2"/>
      <c r="F882" s="3"/>
      <c r="G882" s="3"/>
      <c r="H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251"/>
      <c r="C883" s="252"/>
      <c r="D883" s="21"/>
      <c r="E883" s="2"/>
      <c r="F883" s="3"/>
      <c r="G883" s="3"/>
      <c r="H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251"/>
      <c r="C884" s="252"/>
      <c r="D884" s="21"/>
      <c r="E884" s="2"/>
      <c r="F884" s="3"/>
      <c r="G884" s="3"/>
      <c r="H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251"/>
      <c r="C885" s="252"/>
      <c r="D885" s="21"/>
      <c r="E885" s="2"/>
      <c r="F885" s="3"/>
      <c r="G885" s="3"/>
      <c r="H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251"/>
      <c r="C886" s="252"/>
      <c r="D886" s="21"/>
      <c r="E886" s="2"/>
      <c r="F886" s="3"/>
      <c r="G886" s="3"/>
      <c r="H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251"/>
      <c r="C887" s="252"/>
      <c r="D887" s="21"/>
      <c r="E887" s="2"/>
      <c r="F887" s="3"/>
      <c r="G887" s="3"/>
      <c r="H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251"/>
      <c r="C888" s="252"/>
      <c r="D888" s="21"/>
      <c r="E888" s="2"/>
      <c r="F888" s="3"/>
      <c r="G888" s="3"/>
      <c r="H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251"/>
      <c r="C889" s="252"/>
      <c r="D889" s="21"/>
      <c r="E889" s="2"/>
      <c r="F889" s="3"/>
      <c r="G889" s="3"/>
      <c r="H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251"/>
      <c r="C890" s="252"/>
      <c r="D890" s="21"/>
      <c r="E890" s="2"/>
      <c r="F890" s="3"/>
      <c r="G890" s="3"/>
      <c r="H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251"/>
      <c r="C891" s="252"/>
      <c r="D891" s="21"/>
      <c r="E891" s="2"/>
      <c r="F891" s="3"/>
      <c r="G891" s="3"/>
      <c r="H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251"/>
      <c r="C892" s="252"/>
      <c r="D892" s="21"/>
      <c r="E892" s="2"/>
      <c r="F892" s="3"/>
      <c r="G892" s="3"/>
      <c r="H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251"/>
      <c r="C893" s="252"/>
      <c r="D893" s="21"/>
      <c r="E893" s="2"/>
      <c r="F893" s="3"/>
      <c r="G893" s="3"/>
      <c r="H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251"/>
      <c r="C894" s="252"/>
      <c r="D894" s="21"/>
      <c r="E894" s="2"/>
      <c r="F894" s="3"/>
      <c r="G894" s="3"/>
      <c r="H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251"/>
      <c r="C895" s="252"/>
      <c r="D895" s="21"/>
      <c r="E895" s="2"/>
      <c r="F895" s="3"/>
      <c r="G895" s="3"/>
      <c r="H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251"/>
      <c r="C896" s="252"/>
      <c r="D896" s="21"/>
      <c r="E896" s="2"/>
      <c r="F896" s="3"/>
      <c r="G896" s="3"/>
      <c r="H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251"/>
      <c r="C897" s="252"/>
      <c r="D897" s="21"/>
      <c r="E897" s="2"/>
      <c r="F897" s="3"/>
      <c r="G897" s="3"/>
      <c r="H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251"/>
      <c r="C898" s="252"/>
      <c r="D898" s="21"/>
      <c r="E898" s="2"/>
      <c r="F898" s="3"/>
      <c r="G898" s="3"/>
      <c r="H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251"/>
      <c r="C899" s="252"/>
      <c r="D899" s="21"/>
      <c r="E899" s="2"/>
      <c r="F899" s="3"/>
      <c r="G899" s="3"/>
      <c r="H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251"/>
      <c r="C900" s="252"/>
      <c r="D900" s="21"/>
      <c r="E900" s="2"/>
      <c r="F900" s="3"/>
      <c r="G900" s="3"/>
      <c r="H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251"/>
      <c r="C901" s="252"/>
      <c r="D901" s="21"/>
      <c r="E901" s="2"/>
      <c r="F901" s="3"/>
      <c r="G901" s="3"/>
      <c r="H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251"/>
      <c r="C902" s="252"/>
      <c r="D902" s="21"/>
      <c r="E902" s="2"/>
      <c r="F902" s="3"/>
      <c r="G902" s="3"/>
      <c r="H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251"/>
      <c r="C903" s="252"/>
      <c r="D903" s="21"/>
      <c r="E903" s="2"/>
      <c r="F903" s="3"/>
      <c r="G903" s="3"/>
      <c r="H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251"/>
      <c r="C904" s="252"/>
      <c r="D904" s="21"/>
      <c r="E904" s="2"/>
      <c r="F904" s="3"/>
      <c r="G904" s="3"/>
      <c r="H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251"/>
      <c r="C905" s="252"/>
      <c r="D905" s="21"/>
      <c r="E905" s="2"/>
      <c r="F905" s="3"/>
      <c r="G905" s="3"/>
      <c r="H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251"/>
      <c r="C906" s="252"/>
      <c r="D906" s="21"/>
      <c r="E906" s="2"/>
      <c r="F906" s="3"/>
      <c r="G906" s="3"/>
      <c r="H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251"/>
      <c r="C907" s="252"/>
      <c r="D907" s="21"/>
      <c r="E907" s="2"/>
      <c r="F907" s="3"/>
      <c r="G907" s="3"/>
      <c r="H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251"/>
      <c r="C908" s="252"/>
      <c r="D908" s="21"/>
      <c r="E908" s="2"/>
      <c r="F908" s="3"/>
      <c r="G908" s="3"/>
      <c r="H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251"/>
      <c r="C909" s="252"/>
      <c r="D909" s="21"/>
      <c r="E909" s="2"/>
      <c r="F909" s="3"/>
      <c r="G909" s="3"/>
      <c r="H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251"/>
      <c r="C910" s="252"/>
      <c r="D910" s="21"/>
      <c r="E910" s="2"/>
      <c r="F910" s="3"/>
      <c r="G910" s="3"/>
      <c r="H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251"/>
      <c r="C911" s="252"/>
      <c r="D911" s="21"/>
      <c r="E911" s="2"/>
      <c r="F911" s="3"/>
      <c r="G911" s="3"/>
      <c r="H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251"/>
      <c r="C912" s="252"/>
      <c r="D912" s="21"/>
      <c r="E912" s="2"/>
      <c r="F912" s="3"/>
      <c r="G912" s="3"/>
      <c r="H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251"/>
      <c r="C913" s="252"/>
      <c r="D913" s="21"/>
      <c r="E913" s="2"/>
      <c r="F913" s="3"/>
      <c r="G913" s="3"/>
      <c r="H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251"/>
      <c r="C914" s="252"/>
      <c r="D914" s="21"/>
      <c r="E914" s="2"/>
      <c r="F914" s="3"/>
      <c r="G914" s="3"/>
      <c r="H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251"/>
      <c r="C915" s="252"/>
      <c r="D915" s="21"/>
      <c r="E915" s="2"/>
      <c r="F915" s="3"/>
      <c r="G915" s="3"/>
      <c r="H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251"/>
      <c r="C916" s="252"/>
      <c r="D916" s="21"/>
      <c r="E916" s="2"/>
      <c r="F916" s="3"/>
      <c r="G916" s="3"/>
      <c r="H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251"/>
      <c r="C917" s="252"/>
      <c r="D917" s="21"/>
      <c r="E917" s="2"/>
      <c r="F917" s="3"/>
      <c r="G917" s="3"/>
      <c r="H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251"/>
      <c r="C918" s="252"/>
      <c r="D918" s="21"/>
      <c r="E918" s="2"/>
      <c r="F918" s="3"/>
      <c r="G918" s="3"/>
      <c r="H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251"/>
      <c r="C919" s="252"/>
      <c r="D919" s="21"/>
      <c r="E919" s="2"/>
      <c r="F919" s="3"/>
      <c r="G919" s="3"/>
      <c r="H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251"/>
      <c r="C920" s="252"/>
      <c r="D920" s="21"/>
      <c r="E920" s="2"/>
      <c r="F920" s="3"/>
      <c r="G920" s="3"/>
      <c r="H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251"/>
      <c r="C921" s="252"/>
      <c r="D921" s="21"/>
      <c r="E921" s="2"/>
      <c r="F921" s="3"/>
      <c r="G921" s="3"/>
      <c r="H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251"/>
      <c r="C922" s="252"/>
      <c r="D922" s="21"/>
      <c r="E922" s="2"/>
      <c r="F922" s="3"/>
      <c r="G922" s="3"/>
      <c r="H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251"/>
      <c r="C923" s="252"/>
      <c r="D923" s="21"/>
      <c r="E923" s="2"/>
      <c r="F923" s="3"/>
      <c r="G923" s="3"/>
      <c r="H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251"/>
      <c r="C924" s="252"/>
      <c r="D924" s="21"/>
      <c r="E924" s="2"/>
      <c r="F924" s="3"/>
      <c r="G924" s="3"/>
      <c r="H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251"/>
      <c r="C925" s="252"/>
      <c r="D925" s="21"/>
      <c r="E925" s="2"/>
      <c r="F925" s="3"/>
      <c r="G925" s="3"/>
      <c r="H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251"/>
      <c r="C926" s="252"/>
      <c r="D926" s="21"/>
      <c r="E926" s="2"/>
      <c r="F926" s="3"/>
      <c r="G926" s="3"/>
      <c r="H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251"/>
      <c r="C927" s="252"/>
      <c r="D927" s="21"/>
      <c r="E927" s="2"/>
      <c r="F927" s="3"/>
      <c r="G927" s="3"/>
      <c r="H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251"/>
      <c r="C928" s="252"/>
      <c r="D928" s="21"/>
      <c r="E928" s="2"/>
      <c r="F928" s="3"/>
      <c r="G928" s="3"/>
      <c r="H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251"/>
      <c r="C929" s="252"/>
      <c r="D929" s="21"/>
      <c r="E929" s="2"/>
      <c r="F929" s="3"/>
      <c r="G929" s="3"/>
      <c r="H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251"/>
      <c r="C930" s="252"/>
      <c r="D930" s="21"/>
      <c r="E930" s="2"/>
      <c r="F930" s="3"/>
      <c r="G930" s="3"/>
      <c r="H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251"/>
      <c r="C931" s="252"/>
      <c r="D931" s="21"/>
      <c r="E931" s="2"/>
      <c r="F931" s="3"/>
      <c r="G931" s="3"/>
      <c r="H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251"/>
      <c r="C932" s="252"/>
      <c r="D932" s="21"/>
      <c r="E932" s="2"/>
      <c r="F932" s="3"/>
      <c r="G932" s="3"/>
      <c r="H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251"/>
      <c r="C933" s="252"/>
      <c r="D933" s="21"/>
      <c r="E933" s="2"/>
      <c r="F933" s="3"/>
      <c r="G933" s="3"/>
      <c r="H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251"/>
      <c r="C934" s="252"/>
      <c r="D934" s="21"/>
      <c r="E934" s="2"/>
      <c r="F934" s="3"/>
      <c r="G934" s="3"/>
      <c r="H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251"/>
      <c r="C935" s="252"/>
      <c r="D935" s="21"/>
      <c r="E935" s="2"/>
      <c r="F935" s="3"/>
      <c r="G935" s="3"/>
      <c r="H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251"/>
      <c r="C936" s="252"/>
      <c r="D936" s="21"/>
      <c r="E936" s="2"/>
      <c r="F936" s="3"/>
      <c r="G936" s="3"/>
      <c r="H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251"/>
      <c r="C937" s="252"/>
      <c r="D937" s="21"/>
      <c r="E937" s="2"/>
      <c r="F937" s="3"/>
      <c r="G937" s="3"/>
      <c r="H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251"/>
      <c r="C938" s="252"/>
      <c r="D938" s="21"/>
      <c r="E938" s="2"/>
      <c r="F938" s="3"/>
      <c r="G938" s="3"/>
      <c r="H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251"/>
      <c r="C939" s="252"/>
      <c r="D939" s="21"/>
      <c r="E939" s="2"/>
      <c r="F939" s="3"/>
      <c r="G939" s="3"/>
      <c r="H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251"/>
      <c r="C940" s="252"/>
      <c r="D940" s="21"/>
      <c r="E940" s="2"/>
      <c r="F940" s="3"/>
      <c r="G940" s="3"/>
      <c r="H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251"/>
      <c r="C941" s="252"/>
      <c r="D941" s="21"/>
      <c r="E941" s="2"/>
      <c r="F941" s="3"/>
      <c r="G941" s="3"/>
      <c r="H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251"/>
      <c r="C942" s="252"/>
      <c r="D942" s="21"/>
      <c r="E942" s="2"/>
      <c r="F942" s="3"/>
      <c r="G942" s="3"/>
      <c r="H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251"/>
      <c r="C943" s="252"/>
      <c r="D943" s="21"/>
      <c r="E943" s="2"/>
      <c r="F943" s="3"/>
      <c r="G943" s="3"/>
      <c r="H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251"/>
      <c r="C944" s="252"/>
      <c r="D944" s="21"/>
      <c r="E944" s="2"/>
      <c r="F944" s="3"/>
      <c r="G944" s="3"/>
      <c r="H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251"/>
      <c r="C945" s="252"/>
      <c r="D945" s="21"/>
      <c r="E945" s="2"/>
      <c r="F945" s="3"/>
      <c r="G945" s="3"/>
      <c r="H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251"/>
      <c r="C946" s="252"/>
      <c r="D946" s="21"/>
      <c r="E946" s="2"/>
      <c r="F946" s="3"/>
      <c r="G946" s="3"/>
      <c r="H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251"/>
      <c r="C947" s="252"/>
      <c r="D947" s="21"/>
      <c r="E947" s="2"/>
      <c r="F947" s="3"/>
      <c r="G947" s="3"/>
      <c r="H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251"/>
      <c r="C948" s="252"/>
      <c r="D948" s="21"/>
      <c r="E948" s="2"/>
      <c r="F948" s="3"/>
      <c r="G948" s="3"/>
      <c r="H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251"/>
      <c r="C949" s="252"/>
      <c r="D949" s="21"/>
      <c r="E949" s="2"/>
      <c r="F949" s="3"/>
      <c r="G949" s="3"/>
      <c r="H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251"/>
      <c r="C950" s="252"/>
      <c r="D950" s="21"/>
      <c r="E950" s="2"/>
      <c r="F950" s="3"/>
      <c r="G950" s="3"/>
      <c r="H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251"/>
      <c r="C951" s="252"/>
      <c r="D951" s="21"/>
      <c r="E951" s="2"/>
      <c r="F951" s="3"/>
      <c r="G951" s="3"/>
      <c r="H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251"/>
      <c r="C952" s="252"/>
      <c r="D952" s="21"/>
      <c r="E952" s="2"/>
      <c r="F952" s="3"/>
      <c r="G952" s="3"/>
      <c r="H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251"/>
      <c r="C953" s="252"/>
      <c r="D953" s="21"/>
      <c r="E953" s="2"/>
      <c r="F953" s="3"/>
      <c r="G953" s="3"/>
      <c r="H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251"/>
      <c r="C954" s="252"/>
      <c r="D954" s="21"/>
      <c r="E954" s="2"/>
      <c r="F954" s="3"/>
      <c r="G954" s="3"/>
      <c r="H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251"/>
      <c r="C955" s="252"/>
      <c r="D955" s="21"/>
      <c r="E955" s="2"/>
      <c r="F955" s="3"/>
      <c r="G955" s="3"/>
      <c r="H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251"/>
      <c r="C956" s="252"/>
      <c r="D956" s="21"/>
      <c r="E956" s="2"/>
      <c r="F956" s="3"/>
      <c r="G956" s="3"/>
      <c r="H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251"/>
      <c r="C957" s="252"/>
      <c r="D957" s="21"/>
      <c r="E957" s="2"/>
      <c r="F957" s="3"/>
      <c r="G957" s="3"/>
      <c r="H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251"/>
      <c r="C958" s="252"/>
      <c r="D958" s="21"/>
      <c r="E958" s="2"/>
      <c r="F958" s="3"/>
      <c r="G958" s="3"/>
      <c r="H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251"/>
      <c r="C959" s="252"/>
      <c r="D959" s="21"/>
      <c r="E959" s="2"/>
      <c r="F959" s="3"/>
      <c r="G959" s="3"/>
      <c r="H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251"/>
      <c r="C960" s="252"/>
      <c r="D960" s="21"/>
      <c r="E960" s="2"/>
      <c r="F960" s="3"/>
      <c r="G960" s="3"/>
      <c r="H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251"/>
      <c r="C961" s="252"/>
      <c r="D961" s="21"/>
      <c r="E961" s="2"/>
      <c r="F961" s="3"/>
      <c r="G961" s="3"/>
      <c r="H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251"/>
      <c r="C962" s="252"/>
      <c r="D962" s="21"/>
      <c r="E962" s="2"/>
      <c r="F962" s="3"/>
      <c r="G962" s="3"/>
      <c r="H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251"/>
      <c r="C963" s="252"/>
      <c r="D963" s="21"/>
      <c r="E963" s="2"/>
      <c r="F963" s="3"/>
      <c r="G963" s="3"/>
      <c r="H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251"/>
      <c r="C964" s="252"/>
      <c r="D964" s="21"/>
      <c r="E964" s="2"/>
      <c r="F964" s="3"/>
      <c r="G964" s="3"/>
      <c r="H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251"/>
      <c r="C965" s="252"/>
      <c r="D965" s="21"/>
      <c r="E965" s="2"/>
      <c r="F965" s="3"/>
      <c r="G965" s="3"/>
      <c r="H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251"/>
      <c r="C966" s="252"/>
      <c r="D966" s="21"/>
      <c r="E966" s="2"/>
      <c r="F966" s="3"/>
      <c r="G966" s="3"/>
      <c r="H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251"/>
      <c r="C967" s="252"/>
      <c r="D967" s="21"/>
      <c r="E967" s="2"/>
      <c r="F967" s="3"/>
      <c r="G967" s="3"/>
      <c r="H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251"/>
      <c r="C968" s="252"/>
      <c r="D968" s="21"/>
      <c r="E968" s="2"/>
      <c r="F968" s="3"/>
      <c r="G968" s="3"/>
      <c r="H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251"/>
      <c r="C969" s="252"/>
      <c r="D969" s="21"/>
      <c r="E969" s="2"/>
      <c r="F969" s="3"/>
      <c r="G969" s="3"/>
      <c r="H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251"/>
      <c r="C970" s="252"/>
      <c r="D970" s="21"/>
      <c r="E970" s="2"/>
      <c r="F970" s="3"/>
      <c r="G970" s="3"/>
      <c r="H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251"/>
      <c r="C971" s="252"/>
      <c r="D971" s="21"/>
      <c r="E971" s="2"/>
      <c r="F971" s="3"/>
      <c r="G971" s="3"/>
      <c r="H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251"/>
      <c r="C972" s="252"/>
      <c r="D972" s="21"/>
      <c r="E972" s="2"/>
      <c r="F972" s="3"/>
      <c r="G972" s="3"/>
      <c r="H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251"/>
      <c r="C973" s="252"/>
      <c r="D973" s="21"/>
      <c r="E973" s="2"/>
      <c r="F973" s="3"/>
      <c r="G973" s="3"/>
      <c r="H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251"/>
      <c r="C974" s="252"/>
      <c r="D974" s="21"/>
      <c r="E974" s="2"/>
      <c r="F974" s="3"/>
      <c r="G974" s="3"/>
      <c r="H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251"/>
      <c r="C975" s="252"/>
      <c r="D975" s="21"/>
      <c r="E975" s="2"/>
      <c r="F975" s="3"/>
      <c r="G975" s="3"/>
      <c r="H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251"/>
      <c r="C976" s="252"/>
      <c r="D976" s="21"/>
      <c r="E976" s="2"/>
      <c r="F976" s="3"/>
      <c r="G976" s="3"/>
      <c r="H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251"/>
      <c r="C977" s="252"/>
      <c r="D977" s="21"/>
      <c r="E977" s="2"/>
      <c r="F977" s="3"/>
      <c r="G977" s="3"/>
      <c r="H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251"/>
      <c r="C978" s="252"/>
      <c r="D978" s="21"/>
      <c r="E978" s="2"/>
      <c r="F978" s="3"/>
      <c r="G978" s="3"/>
      <c r="H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251"/>
      <c r="C979" s="252"/>
      <c r="D979" s="21"/>
      <c r="E979" s="2"/>
      <c r="F979" s="3"/>
      <c r="G979" s="3"/>
      <c r="H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251"/>
      <c r="C980" s="252"/>
      <c r="D980" s="21"/>
      <c r="E980" s="2"/>
      <c r="F980" s="3"/>
      <c r="G980" s="3"/>
      <c r="H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251"/>
      <c r="C981" s="252"/>
      <c r="D981" s="21"/>
      <c r="E981" s="2"/>
      <c r="F981" s="3"/>
      <c r="G981" s="3"/>
      <c r="H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251"/>
      <c r="C982" s="252"/>
      <c r="D982" s="21"/>
      <c r="E982" s="2"/>
      <c r="F982" s="3"/>
      <c r="G982" s="3"/>
      <c r="H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251"/>
      <c r="C983" s="252"/>
      <c r="D983" s="21"/>
      <c r="E983" s="2"/>
      <c r="F983" s="3"/>
      <c r="G983" s="3"/>
      <c r="H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251"/>
      <c r="C984" s="252"/>
      <c r="D984" s="21"/>
      <c r="E984" s="2"/>
      <c r="F984" s="3"/>
      <c r="G984" s="3"/>
      <c r="H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251"/>
      <c r="C985" s="252"/>
      <c r="D985" s="21"/>
      <c r="E985" s="2"/>
      <c r="F985" s="3"/>
      <c r="G985" s="3"/>
      <c r="H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251"/>
      <c r="C986" s="252"/>
      <c r="D986" s="21"/>
      <c r="E986" s="2"/>
      <c r="F986" s="3"/>
      <c r="G986" s="3"/>
      <c r="H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251"/>
      <c r="C987" s="252"/>
      <c r="D987" s="21"/>
      <c r="E987" s="2"/>
      <c r="F987" s="3"/>
      <c r="G987" s="3"/>
      <c r="H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251"/>
      <c r="C988" s="252"/>
      <c r="D988" s="21"/>
      <c r="E988" s="2"/>
      <c r="F988" s="3"/>
      <c r="G988" s="3"/>
      <c r="H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251"/>
      <c r="C989" s="252"/>
      <c r="D989" s="21"/>
      <c r="E989" s="2"/>
      <c r="F989" s="3"/>
      <c r="G989" s="3"/>
      <c r="H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251"/>
      <c r="C990" s="252"/>
      <c r="D990" s="21"/>
      <c r="E990" s="2"/>
      <c r="F990" s="3"/>
      <c r="G990" s="3"/>
      <c r="H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251"/>
      <c r="C991" s="252"/>
      <c r="D991" s="21"/>
      <c r="E991" s="2"/>
      <c r="F991" s="3"/>
      <c r="G991" s="3"/>
      <c r="H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251"/>
      <c r="C992" s="252"/>
      <c r="D992" s="21"/>
      <c r="E992" s="2"/>
      <c r="F992" s="3"/>
      <c r="G992" s="3"/>
      <c r="H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251"/>
      <c r="C993" s="252"/>
      <c r="D993" s="21"/>
      <c r="E993" s="2"/>
      <c r="F993" s="3"/>
      <c r="G993" s="3"/>
      <c r="H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251"/>
      <c r="C994" s="252"/>
      <c r="D994" s="21"/>
      <c r="E994" s="2"/>
      <c r="F994" s="3"/>
      <c r="G994" s="3"/>
      <c r="H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251"/>
      <c r="C995" s="252"/>
      <c r="D995" s="21"/>
      <c r="E995" s="2"/>
      <c r="F995" s="3"/>
      <c r="G995" s="3"/>
      <c r="H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251"/>
      <c r="C996" s="252"/>
      <c r="D996" s="21"/>
      <c r="E996" s="2"/>
      <c r="F996" s="3"/>
      <c r="G996" s="3"/>
      <c r="H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251"/>
      <c r="C997" s="252"/>
      <c r="D997" s="21"/>
      <c r="E997" s="2"/>
      <c r="F997" s="3"/>
      <c r="G997" s="3"/>
      <c r="H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251"/>
      <c r="C998" s="252"/>
      <c r="D998" s="21"/>
      <c r="E998" s="2"/>
      <c r="F998" s="3"/>
      <c r="G998" s="3"/>
      <c r="H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251"/>
      <c r="C999" s="252"/>
      <c r="D999" s="21"/>
      <c r="E999" s="2"/>
      <c r="F999" s="3"/>
      <c r="G999" s="3"/>
      <c r="H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251"/>
      <c r="C1000" s="252"/>
      <c r="D1000" s="21"/>
      <c r="E1000" s="2"/>
      <c r="F1000" s="3"/>
      <c r="G1000" s="3"/>
      <c r="H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0">
    <mergeCell ref="A79:B79"/>
    <mergeCell ref="A81:C81"/>
    <mergeCell ref="A91:C91"/>
    <mergeCell ref="A83:D83"/>
    <mergeCell ref="A3:D3"/>
    <mergeCell ref="A5:C5"/>
    <mergeCell ref="A78:B78"/>
    <mergeCell ref="A2:D2"/>
    <mergeCell ref="A1:D1"/>
    <mergeCell ref="A35:B35"/>
    <mergeCell ref="A36:B36"/>
    <mergeCell ref="A77:C77"/>
    <mergeCell ref="A75:C75"/>
    <mergeCell ref="A40:C40"/>
    <mergeCell ref="A42:C42"/>
    <mergeCell ref="A54:C54"/>
    <mergeCell ref="A46:C46"/>
    <mergeCell ref="A48:C48"/>
    <mergeCell ref="A52:C52"/>
    <mergeCell ref="A38:C38"/>
  </mergeCells>
  <pageMargins left="0.51" right="0.75" top="0.63" bottom="0.41" header="0" footer="0"/>
  <pageSetup scale="60" orientation="portrait"/>
  <headerFooter>
    <oddFooter>&amp;LBBBBBB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Z1000"/>
  <sheetViews>
    <sheetView workbookViewId="0">
      <selection sqref="A1:D1"/>
    </sheetView>
  </sheetViews>
  <sheetFormatPr defaultColWidth="14.42578125" defaultRowHeight="15" customHeight="1" x14ac:dyDescent="0.2"/>
  <cols>
    <col min="1" max="1" width="37.28515625" customWidth="1"/>
    <col min="2" max="2" width="19.42578125" customWidth="1"/>
    <col min="3" max="3" width="77.7109375" customWidth="1"/>
    <col min="4" max="4" width="19.28515625" customWidth="1"/>
    <col min="5" max="5" width="13.42578125" customWidth="1"/>
    <col min="6" max="6" width="16" customWidth="1"/>
    <col min="7" max="7" width="9.42578125" customWidth="1"/>
    <col min="8" max="8" width="15.7109375" customWidth="1"/>
    <col min="9" max="9" width="24.42578125" customWidth="1"/>
    <col min="10" max="10" width="8.7109375" customWidth="1"/>
    <col min="11" max="11" width="31.42578125" customWidth="1"/>
    <col min="12" max="23" width="8.7109375" customWidth="1"/>
    <col min="24" max="24" width="33" customWidth="1"/>
    <col min="25" max="26" width="8.710937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3"/>
      <c r="G1" s="3"/>
      <c r="H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8" customHeight="1" x14ac:dyDescent="0.25">
      <c r="A2" s="609" t="s">
        <v>2</v>
      </c>
      <c r="B2" s="610"/>
      <c r="C2" s="610"/>
      <c r="D2" s="610"/>
      <c r="E2" s="2"/>
      <c r="F2" s="3"/>
      <c r="G2" s="3"/>
      <c r="H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609" t="s">
        <v>275</v>
      </c>
      <c r="B3" s="610"/>
      <c r="C3" s="610"/>
      <c r="D3" s="610"/>
      <c r="E3" s="2"/>
      <c r="F3" s="3"/>
      <c r="G3" s="3"/>
      <c r="H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 x14ac:dyDescent="0.25">
      <c r="A4" s="11"/>
      <c r="B4" s="2"/>
      <c r="C4" s="2"/>
      <c r="D4" s="8"/>
      <c r="E4" s="2"/>
      <c r="F4" s="223"/>
      <c r="G4" s="223"/>
      <c r="H4" s="223"/>
      <c r="I4" s="223"/>
      <c r="J4" s="3"/>
      <c r="K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" customHeight="1" x14ac:dyDescent="0.25">
      <c r="A5" s="619" t="s">
        <v>277</v>
      </c>
      <c r="B5" s="617"/>
      <c r="C5" s="623"/>
      <c r="D5" s="6">
        <v>12084.57</v>
      </c>
      <c r="E5" s="2"/>
      <c r="F5" s="3"/>
      <c r="G5" s="3"/>
      <c r="H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" customHeight="1" x14ac:dyDescent="0.25">
      <c r="A6" s="5"/>
      <c r="B6" s="7"/>
      <c r="C6" s="2"/>
      <c r="D6" s="8"/>
      <c r="E6" s="171"/>
      <c r="G6" s="3"/>
      <c r="H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25">
      <c r="A7" s="9" t="s">
        <v>6</v>
      </c>
      <c r="B7" s="7"/>
      <c r="C7" s="2"/>
      <c r="D7" s="8"/>
      <c r="E7" s="2"/>
      <c r="F7" s="3"/>
      <c r="G7" s="3"/>
      <c r="H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" customHeight="1" x14ac:dyDescent="0.25">
      <c r="A8" s="11"/>
      <c r="B8" s="2"/>
      <c r="C8" s="2"/>
      <c r="D8" s="8"/>
      <c r="E8" s="2"/>
      <c r="F8" s="3"/>
      <c r="G8" s="3"/>
      <c r="H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8" customHeight="1" x14ac:dyDescent="0.25">
      <c r="A9" s="9" t="s">
        <v>278</v>
      </c>
      <c r="B9" s="9"/>
      <c r="C9" s="2"/>
      <c r="D9" s="8"/>
      <c r="E9" s="2"/>
      <c r="F9" s="3"/>
      <c r="G9" s="3"/>
      <c r="H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 x14ac:dyDescent="0.25">
      <c r="A10" s="12">
        <v>43022</v>
      </c>
      <c r="B10" s="224" t="s">
        <v>18</v>
      </c>
      <c r="C10" s="225" t="s">
        <v>280</v>
      </c>
      <c r="D10" s="18">
        <v>233.56</v>
      </c>
      <c r="E10" s="2"/>
      <c r="F10" s="3"/>
      <c r="G10" s="3"/>
      <c r="H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25">
      <c r="A11" s="16">
        <v>43022</v>
      </c>
      <c r="B11" s="226" t="s">
        <v>18</v>
      </c>
      <c r="C11" s="227" t="s">
        <v>281</v>
      </c>
      <c r="D11" s="23">
        <v>170</v>
      </c>
      <c r="E11" s="2"/>
      <c r="F11" s="3"/>
      <c r="G11" s="3"/>
      <c r="H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25">
      <c r="A12" s="16">
        <v>43042</v>
      </c>
      <c r="B12" s="226" t="s">
        <v>9</v>
      </c>
      <c r="C12" s="228" t="s">
        <v>282</v>
      </c>
      <c r="D12" s="23">
        <v>190</v>
      </c>
      <c r="E12" s="2"/>
      <c r="F12" s="2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25">
      <c r="A13" s="231" t="s">
        <v>14</v>
      </c>
      <c r="B13" s="232"/>
      <c r="C13" s="233"/>
      <c r="D13" s="47">
        <f>SUM(D10:D12)</f>
        <v>593.55999999999995</v>
      </c>
      <c r="E13" s="7"/>
      <c r="F13" s="3"/>
      <c r="G13" s="230"/>
      <c r="H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42"/>
      <c r="B14" s="42"/>
      <c r="C14" s="42"/>
      <c r="D14" s="45"/>
      <c r="E14" s="7"/>
      <c r="F14" s="3"/>
      <c r="G14" s="230"/>
      <c r="H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25">
      <c r="A15" s="9" t="s">
        <v>36</v>
      </c>
      <c r="B15" s="49"/>
      <c r="C15" s="2"/>
      <c r="D15" s="52">
        <f>D5+D13</f>
        <v>12678.13</v>
      </c>
      <c r="E15" s="7"/>
      <c r="F15" s="3"/>
      <c r="G15" s="230"/>
      <c r="H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25">
      <c r="A16" s="11"/>
      <c r="B16" s="2"/>
      <c r="C16" s="2"/>
      <c r="D16" s="8"/>
      <c r="E16" s="7"/>
      <c r="F16" s="3"/>
      <c r="G16" s="230"/>
      <c r="H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25">
      <c r="A17" s="9" t="s">
        <v>38</v>
      </c>
      <c r="B17" s="9"/>
      <c r="C17" s="2"/>
      <c r="D17" s="8"/>
      <c r="E17" s="7"/>
      <c r="F17" s="3"/>
      <c r="G17" s="230"/>
      <c r="H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 x14ac:dyDescent="0.25">
      <c r="A18" s="12">
        <v>43017</v>
      </c>
      <c r="B18" s="224" t="s">
        <v>49</v>
      </c>
      <c r="C18" s="144" t="s">
        <v>288</v>
      </c>
      <c r="D18" s="66">
        <v>-33.9</v>
      </c>
      <c r="E18" s="7"/>
      <c r="F18" s="3"/>
      <c r="G18" s="230"/>
      <c r="H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 x14ac:dyDescent="0.25">
      <c r="A19" s="26">
        <v>43019</v>
      </c>
      <c r="B19" s="234" t="s">
        <v>289</v>
      </c>
      <c r="C19" s="22" t="s">
        <v>290</v>
      </c>
      <c r="D19" s="66">
        <v>-166.67</v>
      </c>
      <c r="E19" s="7"/>
      <c r="F19" s="3"/>
      <c r="G19" s="230"/>
      <c r="H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" customHeight="1" x14ac:dyDescent="0.25">
      <c r="A20" s="26">
        <v>43024</v>
      </c>
      <c r="B20" s="234" t="s">
        <v>292</v>
      </c>
      <c r="C20" s="22" t="s">
        <v>294</v>
      </c>
      <c r="D20" s="66">
        <v>-4190.91</v>
      </c>
      <c r="E20" s="7"/>
      <c r="F20" s="3"/>
      <c r="G20" s="230"/>
      <c r="H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" customHeight="1" x14ac:dyDescent="0.25">
      <c r="A21" s="26">
        <v>43027</v>
      </c>
      <c r="B21" s="234" t="s">
        <v>295</v>
      </c>
      <c r="C21" s="22" t="s">
        <v>280</v>
      </c>
      <c r="D21" s="66">
        <v>-233.56</v>
      </c>
      <c r="E21" s="7"/>
      <c r="F21" s="3"/>
      <c r="G21" s="230"/>
      <c r="H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8" customHeight="1" x14ac:dyDescent="0.25">
      <c r="A22" s="26">
        <v>43028</v>
      </c>
      <c r="B22" s="234" t="s">
        <v>296</v>
      </c>
      <c r="C22" s="22" t="s">
        <v>297</v>
      </c>
      <c r="D22" s="66">
        <v>-195.23</v>
      </c>
      <c r="E22" s="7"/>
      <c r="F22" s="3"/>
      <c r="G22" s="230"/>
      <c r="H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8" customHeight="1" x14ac:dyDescent="0.25">
      <c r="A23" s="26">
        <v>43035</v>
      </c>
      <c r="B23" s="234" t="s">
        <v>49</v>
      </c>
      <c r="C23" s="22" t="s">
        <v>298</v>
      </c>
      <c r="D23" s="66">
        <v>-15.73</v>
      </c>
      <c r="E23" s="7"/>
      <c r="F23" s="3"/>
      <c r="G23" s="230"/>
      <c r="H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x14ac:dyDescent="0.25">
      <c r="A24" s="235" t="s">
        <v>77</v>
      </c>
      <c r="B24" s="236"/>
      <c r="C24" s="237"/>
      <c r="D24" s="152">
        <f>SUM(D18:D23)</f>
        <v>-4835.9999999999991</v>
      </c>
      <c r="E24" s="2"/>
      <c r="F24" s="3"/>
      <c r="G24" s="230"/>
      <c r="H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" customHeight="1" x14ac:dyDescent="0.25">
      <c r="A25" s="42"/>
      <c r="B25" s="42"/>
      <c r="C25" s="42"/>
      <c r="D25" s="45"/>
      <c r="E25" s="2"/>
      <c r="F25" s="3"/>
      <c r="G25" s="230"/>
      <c r="H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8" customHeight="1" x14ac:dyDescent="0.25">
      <c r="A26" s="5" t="s">
        <v>80</v>
      </c>
      <c r="B26" s="7"/>
      <c r="C26" s="2"/>
      <c r="D26" s="8"/>
      <c r="E26" s="2"/>
      <c r="F26" s="3"/>
      <c r="G26" s="230"/>
      <c r="H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8" customHeight="1" x14ac:dyDescent="0.25">
      <c r="A27" s="630" t="s">
        <v>36</v>
      </c>
      <c r="B27" s="626"/>
      <c r="C27" s="82">
        <f>D15</f>
        <v>12678.13</v>
      </c>
      <c r="D27" s="8"/>
      <c r="E27" s="2"/>
      <c r="F27" s="3"/>
      <c r="G27" s="230"/>
      <c r="H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" customHeight="1" x14ac:dyDescent="0.25">
      <c r="A28" s="631" t="s">
        <v>81</v>
      </c>
      <c r="B28" s="608"/>
      <c r="C28" s="84">
        <f>D24</f>
        <v>-4835.9999999999991</v>
      </c>
      <c r="D28" s="8"/>
      <c r="E28" s="2"/>
      <c r="F28" s="3"/>
      <c r="G28" s="230"/>
      <c r="H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" customHeight="1" x14ac:dyDescent="0.25">
      <c r="A29" s="42"/>
      <c r="B29" s="42"/>
      <c r="C29" s="42"/>
      <c r="D29" s="45"/>
      <c r="E29" s="2"/>
      <c r="F29" s="3"/>
      <c r="G29" s="230"/>
      <c r="H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8" customHeight="1" x14ac:dyDescent="0.25">
      <c r="A30" s="620" t="s">
        <v>299</v>
      </c>
      <c r="B30" s="617"/>
      <c r="C30" s="623"/>
      <c r="D30" s="6">
        <f>C27+C28</f>
        <v>7842.13</v>
      </c>
      <c r="E30" s="2"/>
      <c r="F30" s="21"/>
      <c r="G30" s="230"/>
      <c r="H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" customHeight="1" x14ac:dyDescent="0.25">
      <c r="A31" s="42"/>
      <c r="B31" s="42"/>
      <c r="C31" s="42"/>
      <c r="D31" s="45"/>
      <c r="E31" s="2"/>
      <c r="F31" s="3"/>
      <c r="G31" s="230"/>
      <c r="H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8" customHeight="1" x14ac:dyDescent="0.25">
      <c r="A32" s="622" t="s">
        <v>301</v>
      </c>
      <c r="B32" s="617"/>
      <c r="C32" s="623"/>
      <c r="D32" s="6">
        <f>D30</f>
        <v>7842.13</v>
      </c>
      <c r="E32" s="2"/>
      <c r="F32" s="3"/>
      <c r="G32" s="230"/>
      <c r="H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8" customHeight="1" x14ac:dyDescent="0.25">
      <c r="A33" s="93"/>
      <c r="B33" s="93"/>
      <c r="C33" s="8"/>
      <c r="D33" s="8"/>
      <c r="E33" s="2"/>
      <c r="F33" s="3"/>
      <c r="G33" s="230"/>
      <c r="H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" customHeight="1" x14ac:dyDescent="0.25">
      <c r="A34" s="619" t="s">
        <v>274</v>
      </c>
      <c r="B34" s="617"/>
      <c r="C34" s="623"/>
      <c r="D34" s="6">
        <f>SUM(D35:D36)</f>
        <v>-170</v>
      </c>
      <c r="E34" s="2"/>
      <c r="F34" s="3"/>
      <c r="G34" s="230"/>
      <c r="H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8" customHeight="1" x14ac:dyDescent="0.25">
      <c r="A35" s="65" t="s">
        <v>88</v>
      </c>
      <c r="B35" s="20" t="s">
        <v>303</v>
      </c>
      <c r="C35" s="73" t="s">
        <v>304</v>
      </c>
      <c r="D35" s="98">
        <v>-170</v>
      </c>
      <c r="E35" s="2"/>
      <c r="F35" s="3"/>
      <c r="G35" s="230"/>
      <c r="H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" customHeight="1" x14ac:dyDescent="0.25">
      <c r="A36" s="238"/>
      <c r="B36" s="239"/>
      <c r="C36" s="237"/>
      <c r="D36" s="240"/>
      <c r="E36" s="2"/>
      <c r="F36" s="3"/>
      <c r="G36" s="230"/>
      <c r="H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8" customHeight="1" x14ac:dyDescent="0.25">
      <c r="A37" s="11"/>
      <c r="B37" s="2"/>
      <c r="C37" s="2"/>
      <c r="D37" s="8"/>
      <c r="E37" s="2"/>
      <c r="F37" s="3"/>
      <c r="G37" s="230"/>
      <c r="H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8" customHeight="1" x14ac:dyDescent="0.25">
      <c r="A38" s="619" t="s">
        <v>92</v>
      </c>
      <c r="B38" s="617"/>
      <c r="C38" s="623"/>
      <c r="D38" s="89">
        <f>D30+D34</f>
        <v>7672.13</v>
      </c>
      <c r="E38" s="2"/>
      <c r="F38" s="3"/>
      <c r="G38" s="230"/>
      <c r="H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8" customHeight="1" x14ac:dyDescent="0.25">
      <c r="A39" s="5"/>
      <c r="B39" s="1"/>
      <c r="C39" s="2"/>
      <c r="D39" s="11"/>
      <c r="E39" s="2"/>
      <c r="F39" s="3"/>
      <c r="G39" s="230"/>
      <c r="H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8" customHeight="1" x14ac:dyDescent="0.25">
      <c r="A40" s="624" t="s">
        <v>96</v>
      </c>
      <c r="B40" s="617"/>
      <c r="C40" s="623"/>
      <c r="D40" s="120">
        <v>3296.77</v>
      </c>
      <c r="E40" s="2"/>
      <c r="F40" s="2"/>
      <c r="G40" s="21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25">
      <c r="A41" s="108" t="s">
        <v>100</v>
      </c>
      <c r="B41" s="109"/>
      <c r="C41" s="109"/>
      <c r="D41" s="110"/>
      <c r="E41" s="2"/>
      <c r="F41" s="2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25">
      <c r="A42" s="112">
        <v>43022</v>
      </c>
      <c r="B42" s="113" t="s">
        <v>18</v>
      </c>
      <c r="C42" s="114" t="s">
        <v>280</v>
      </c>
      <c r="D42" s="115">
        <v>-233.56</v>
      </c>
      <c r="E42" s="2"/>
      <c r="F42" s="2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25">
      <c r="A43" s="112">
        <v>43022</v>
      </c>
      <c r="B43" s="113" t="s">
        <v>18</v>
      </c>
      <c r="C43" s="114" t="s">
        <v>281</v>
      </c>
      <c r="D43" s="115">
        <v>-170</v>
      </c>
      <c r="E43" s="2"/>
      <c r="F43" s="2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25">
      <c r="A44" s="616" t="s">
        <v>306</v>
      </c>
      <c r="B44" s="617"/>
      <c r="C44" s="618"/>
      <c r="D44" s="120">
        <f>SUM(D42:D43)+D40</f>
        <v>2893.21</v>
      </c>
      <c r="E44" s="2"/>
      <c r="F44" s="2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25">
      <c r="A45" s="42"/>
      <c r="B45" s="42"/>
      <c r="C45" s="140"/>
      <c r="D45" s="45"/>
      <c r="E45" s="2"/>
      <c r="F45" s="223"/>
      <c r="G45" s="223"/>
      <c r="H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</row>
    <row r="46" spans="1:26" ht="18" customHeight="1" x14ac:dyDescent="0.25">
      <c r="A46" s="619" t="s">
        <v>308</v>
      </c>
      <c r="B46" s="617"/>
      <c r="C46" s="617"/>
      <c r="D46" s="47">
        <v>2048.84</v>
      </c>
      <c r="E46" s="2"/>
      <c r="F46" s="223"/>
      <c r="G46" s="223"/>
      <c r="H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</row>
    <row r="47" spans="1:26" ht="18" customHeight="1" x14ac:dyDescent="0.25">
      <c r="A47" s="5"/>
      <c r="B47" s="5"/>
      <c r="C47" s="5"/>
      <c r="D47" s="45"/>
      <c r="E47" s="2"/>
      <c r="F47" s="223"/>
      <c r="G47" s="223"/>
      <c r="H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</row>
    <row r="48" spans="1:26" ht="18" customHeight="1" x14ac:dyDescent="0.25">
      <c r="A48" s="9" t="s">
        <v>309</v>
      </c>
      <c r="B48" s="5"/>
      <c r="C48" s="5"/>
      <c r="D48" s="45"/>
      <c r="E48" s="2"/>
      <c r="F48" s="223"/>
      <c r="G48" s="223"/>
      <c r="H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</row>
    <row r="49" spans="1:26" ht="18" customHeight="1" x14ac:dyDescent="0.25">
      <c r="A49" s="16">
        <v>43016</v>
      </c>
      <c r="B49" s="73"/>
      <c r="C49" s="73" t="s">
        <v>115</v>
      </c>
      <c r="D49" s="229">
        <v>103.69</v>
      </c>
      <c r="E49" s="2"/>
      <c r="F49" s="3"/>
      <c r="G49" s="3"/>
      <c r="H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8" customHeight="1" x14ac:dyDescent="0.25">
      <c r="A50" s="26">
        <v>43016</v>
      </c>
      <c r="B50" s="73"/>
      <c r="C50" s="73" t="s">
        <v>310</v>
      </c>
      <c r="D50" s="229">
        <v>197.02</v>
      </c>
      <c r="E50" s="2"/>
      <c r="F50" s="3"/>
      <c r="G50" s="3"/>
      <c r="H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8" customHeight="1" x14ac:dyDescent="0.25">
      <c r="A51" s="26">
        <v>43017</v>
      </c>
      <c r="B51" s="73"/>
      <c r="C51" s="73" t="s">
        <v>311</v>
      </c>
      <c r="D51" s="229">
        <v>197.02</v>
      </c>
      <c r="E51" s="2"/>
      <c r="F51" s="3"/>
      <c r="G51" s="3"/>
      <c r="H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8" customHeight="1" x14ac:dyDescent="0.25">
      <c r="A52" s="26">
        <v>43020</v>
      </c>
      <c r="B52" s="73"/>
      <c r="C52" s="73" t="s">
        <v>312</v>
      </c>
      <c r="D52" s="229">
        <v>197.02</v>
      </c>
      <c r="E52" s="2"/>
      <c r="F52" s="3"/>
      <c r="G52" s="3"/>
      <c r="H52" s="171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8" customHeight="1" x14ac:dyDescent="0.25">
      <c r="A53" s="26">
        <v>43020</v>
      </c>
      <c r="B53" s="73"/>
      <c r="C53" s="73" t="s">
        <v>313</v>
      </c>
      <c r="D53" s="229">
        <v>197.02</v>
      </c>
      <c r="E53" s="2"/>
      <c r="F53" s="3"/>
      <c r="G53" s="3"/>
      <c r="H53" s="171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8" customHeight="1" x14ac:dyDescent="0.25">
      <c r="A54" s="26">
        <v>43032</v>
      </c>
      <c r="B54" s="73"/>
      <c r="C54" s="73" t="s">
        <v>314</v>
      </c>
      <c r="D54" s="229">
        <v>197.02</v>
      </c>
      <c r="E54" s="2"/>
      <c r="F54" s="3"/>
      <c r="G54" s="3"/>
      <c r="H54" s="171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8" customHeight="1" x14ac:dyDescent="0.25">
      <c r="A55" s="26">
        <v>43032</v>
      </c>
      <c r="B55" s="73"/>
      <c r="C55" s="73" t="s">
        <v>315</v>
      </c>
      <c r="D55" s="229">
        <v>190</v>
      </c>
      <c r="E55" s="2"/>
      <c r="F55" s="3"/>
      <c r="G55" s="3"/>
      <c r="H55" s="171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8" customHeight="1" x14ac:dyDescent="0.25">
      <c r="A56" s="26">
        <v>43039</v>
      </c>
      <c r="B56" s="73"/>
      <c r="C56" s="73" t="s">
        <v>316</v>
      </c>
      <c r="D56" s="229">
        <v>197.02</v>
      </c>
      <c r="E56" s="2"/>
      <c r="F56" s="3"/>
      <c r="G56" s="3"/>
      <c r="H56" s="171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8" customHeight="1" x14ac:dyDescent="0.25">
      <c r="A57" s="243" t="s">
        <v>14</v>
      </c>
      <c r="B57" s="244"/>
      <c r="C57" s="237"/>
      <c r="D57" s="245">
        <f>SUM(D49:D56)</f>
        <v>1475.81</v>
      </c>
      <c r="E57" s="2"/>
      <c r="F57" s="3"/>
      <c r="G57" s="3"/>
      <c r="H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8" customHeight="1" x14ac:dyDescent="0.25">
      <c r="A58" s="93"/>
      <c r="B58" s="2"/>
      <c r="C58" s="2"/>
      <c r="D58" s="2"/>
      <c r="E58" s="2"/>
      <c r="F58" s="3"/>
      <c r="G58" s="3"/>
      <c r="H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8" customHeight="1" x14ac:dyDescent="0.25">
      <c r="A59" s="9" t="s">
        <v>36</v>
      </c>
      <c r="B59" s="49"/>
      <c r="C59" s="2"/>
      <c r="D59" s="52">
        <f>D57+D46</f>
        <v>3524.65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93"/>
      <c r="B60" s="2"/>
      <c r="C60" s="2"/>
      <c r="D60" s="2"/>
      <c r="E60" s="2"/>
      <c r="F60" s="3"/>
      <c r="G60" s="3"/>
      <c r="H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8" customHeight="1" x14ac:dyDescent="0.25">
      <c r="A61" s="9" t="s">
        <v>38</v>
      </c>
      <c r="B61" s="9"/>
      <c r="C61" s="2"/>
      <c r="D61" s="8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16">
        <v>43016</v>
      </c>
      <c r="B62" s="73"/>
      <c r="C62" s="73" t="s">
        <v>302</v>
      </c>
      <c r="D62" s="249">
        <v>-3.31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26">
        <v>43016</v>
      </c>
      <c r="B63" s="73"/>
      <c r="C63" s="73" t="s">
        <v>302</v>
      </c>
      <c r="D63" s="249">
        <v>-6.01</v>
      </c>
      <c r="E63" s="2"/>
      <c r="F63" s="2"/>
      <c r="G63" s="2"/>
      <c r="H63" s="17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26">
        <v>43017</v>
      </c>
      <c r="B64" s="37"/>
      <c r="C64" s="37" t="s">
        <v>302</v>
      </c>
      <c r="D64" s="254">
        <v>-6.01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26">
        <v>43020</v>
      </c>
      <c r="B65" s="73"/>
      <c r="C65" s="73" t="s">
        <v>302</v>
      </c>
      <c r="D65" s="249">
        <v>-6.01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26">
        <v>43020</v>
      </c>
      <c r="B66" s="73"/>
      <c r="C66" s="73" t="s">
        <v>302</v>
      </c>
      <c r="D66" s="249">
        <v>-6.01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26">
        <v>43022</v>
      </c>
      <c r="B67" s="73"/>
      <c r="C67" s="73" t="s">
        <v>318</v>
      </c>
      <c r="D67" s="249">
        <v>-2125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26">
        <v>43032</v>
      </c>
      <c r="B68" s="73"/>
      <c r="C68" s="73" t="s">
        <v>302</v>
      </c>
      <c r="D68" s="249">
        <v>-6.01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26">
        <v>43032</v>
      </c>
      <c r="B69" s="73"/>
      <c r="C69" s="73" t="s">
        <v>302</v>
      </c>
      <c r="D69" s="249">
        <v>-5.81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26">
        <v>43033</v>
      </c>
      <c r="B70" s="73"/>
      <c r="C70" s="73" t="s">
        <v>319</v>
      </c>
      <c r="D70" s="249">
        <v>-719.45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26">
        <v>43039</v>
      </c>
      <c r="B71" s="73"/>
      <c r="C71" s="73" t="s">
        <v>302</v>
      </c>
      <c r="D71" s="249">
        <v>-6.01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606" t="s">
        <v>77</v>
      </c>
      <c r="B72" s="607"/>
      <c r="C72" s="608"/>
      <c r="D72" s="152">
        <f>SUM(D62:D71)</f>
        <v>-2889.63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93"/>
      <c r="B73" s="2"/>
      <c r="C73" s="2"/>
      <c r="D73" s="2"/>
      <c r="E73" s="2"/>
      <c r="F73" s="3"/>
      <c r="G73" s="3"/>
      <c r="H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8" customHeight="1" x14ac:dyDescent="0.25">
      <c r="A74" s="613" t="s">
        <v>160</v>
      </c>
      <c r="B74" s="614"/>
      <c r="C74" s="614"/>
      <c r="D74" s="8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625" t="s">
        <v>36</v>
      </c>
      <c r="B75" s="626"/>
      <c r="C75" s="82">
        <f>D59</f>
        <v>3524.65</v>
      </c>
      <c r="D75" s="8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606" t="s">
        <v>81</v>
      </c>
      <c r="B76" s="608"/>
      <c r="C76" s="84">
        <f>D72</f>
        <v>-2889.63</v>
      </c>
      <c r="D76" s="8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42"/>
      <c r="B77" s="42"/>
      <c r="C77" s="42"/>
      <c r="D77" s="45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620" t="s">
        <v>320</v>
      </c>
      <c r="B78" s="617"/>
      <c r="C78" s="623"/>
      <c r="D78" s="6">
        <f>C75+C76</f>
        <v>635.02</v>
      </c>
      <c r="E78" s="2"/>
      <c r="F78" s="2"/>
      <c r="G78" s="2"/>
      <c r="H78" s="17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93"/>
      <c r="B79" s="2"/>
      <c r="C79" s="2"/>
      <c r="D79" s="2"/>
      <c r="E79" s="2"/>
      <c r="F79" s="3"/>
      <c r="G79" s="3"/>
      <c r="H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8" customHeight="1" x14ac:dyDescent="0.25">
      <c r="A80" s="629" t="s">
        <v>163</v>
      </c>
      <c r="B80" s="610"/>
      <c r="C80" s="610"/>
      <c r="D80" s="610"/>
      <c r="E80" s="2"/>
      <c r="F80" s="3"/>
      <c r="G80" s="3"/>
      <c r="H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8" customHeight="1" x14ac:dyDescent="0.25">
      <c r="A81" s="5"/>
      <c r="B81" s="7"/>
      <c r="C81" s="2"/>
      <c r="D81" s="8"/>
      <c r="E81" s="2"/>
      <c r="F81" s="3"/>
      <c r="G81" s="3"/>
      <c r="H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8" customHeight="1" x14ac:dyDescent="0.25">
      <c r="A82" s="161" t="s">
        <v>164</v>
      </c>
      <c r="B82" s="162" t="s">
        <v>166</v>
      </c>
      <c r="C82" s="144"/>
      <c r="D82" s="40">
        <f>D32</f>
        <v>7842.13</v>
      </c>
      <c r="E82" s="2"/>
      <c r="F82" s="3"/>
      <c r="G82" s="3"/>
      <c r="H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8" customHeight="1" x14ac:dyDescent="0.25">
      <c r="A83" s="165" t="s">
        <v>167</v>
      </c>
      <c r="B83" s="167" t="s">
        <v>170</v>
      </c>
      <c r="C83" s="22"/>
      <c r="D83" s="169">
        <f>D78</f>
        <v>635.02</v>
      </c>
      <c r="E83" s="2"/>
      <c r="F83" s="3"/>
      <c r="G83" s="3"/>
      <c r="H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8" customHeight="1" x14ac:dyDescent="0.25">
      <c r="A84" s="165" t="s">
        <v>172</v>
      </c>
      <c r="B84" s="167" t="s">
        <v>173</v>
      </c>
      <c r="C84" s="22"/>
      <c r="D84" s="169">
        <v>0.42</v>
      </c>
      <c r="E84" s="2"/>
      <c r="F84" s="3"/>
      <c r="G84" s="3"/>
      <c r="H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8" customHeight="1" x14ac:dyDescent="0.25">
      <c r="A85" s="165" t="s">
        <v>174</v>
      </c>
      <c r="B85" s="167" t="s">
        <v>173</v>
      </c>
      <c r="C85" s="22"/>
      <c r="D85" s="169">
        <v>1705.01</v>
      </c>
      <c r="E85" s="2"/>
      <c r="F85" s="3"/>
      <c r="G85" s="3"/>
      <c r="H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8" customHeight="1" x14ac:dyDescent="0.25">
      <c r="A86" s="173" t="s">
        <v>175</v>
      </c>
      <c r="B86" s="174" t="s">
        <v>173</v>
      </c>
      <c r="C86" s="73"/>
      <c r="D86" s="169">
        <f>D44</f>
        <v>2893.21</v>
      </c>
      <c r="E86" s="171"/>
      <c r="F86" s="21"/>
      <c r="G86" s="3"/>
      <c r="H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8" customHeight="1" x14ac:dyDescent="0.25">
      <c r="A87" s="177" t="s">
        <v>317</v>
      </c>
      <c r="B87" s="178" t="s">
        <v>173</v>
      </c>
      <c r="C87" s="228"/>
      <c r="D87" s="169">
        <v>2069.16</v>
      </c>
      <c r="E87" s="171"/>
      <c r="F87" s="21"/>
      <c r="G87" s="3"/>
      <c r="H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8" customHeight="1" x14ac:dyDescent="0.25">
      <c r="A88" s="606" t="s">
        <v>178</v>
      </c>
      <c r="B88" s="607"/>
      <c r="C88" s="608"/>
      <c r="D88" s="250">
        <f>SUM(D82:D87)</f>
        <v>15144.95</v>
      </c>
      <c r="E88" s="171"/>
      <c r="F88" s="21"/>
      <c r="G88" s="3"/>
      <c r="H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8" customHeight="1" x14ac:dyDescent="0.25">
      <c r="A89" s="251"/>
      <c r="C89" s="252"/>
      <c r="D89" s="21"/>
      <c r="E89" s="171"/>
      <c r="F89" s="3"/>
      <c r="G89" s="3"/>
      <c r="H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8" customHeight="1" x14ac:dyDescent="0.25">
      <c r="A90" s="251"/>
      <c r="B90" s="3"/>
      <c r="C90" s="252"/>
      <c r="D90" s="21"/>
      <c r="E90" s="2"/>
      <c r="F90" s="3"/>
      <c r="G90" s="3"/>
      <c r="H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8" customHeight="1" x14ac:dyDescent="0.25">
      <c r="A91" s="253"/>
      <c r="B91" s="3"/>
      <c r="C91" s="252"/>
      <c r="D91" s="21"/>
      <c r="E91" s="2"/>
      <c r="F91" s="3"/>
      <c r="G91" s="3"/>
      <c r="H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8" customHeight="1" x14ac:dyDescent="0.25">
      <c r="A92" s="251"/>
      <c r="B92" s="3"/>
      <c r="C92" s="252"/>
      <c r="D92" s="21"/>
      <c r="E92" s="2"/>
      <c r="F92" s="3"/>
      <c r="G92" s="3"/>
      <c r="H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8" customHeight="1" x14ac:dyDescent="0.25">
      <c r="A93" s="251"/>
      <c r="B93" s="3"/>
      <c r="C93" s="252"/>
      <c r="D93" s="21"/>
      <c r="E93" s="2"/>
      <c r="F93" s="3"/>
      <c r="G93" s="3"/>
      <c r="H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8" customHeight="1" x14ac:dyDescent="0.25">
      <c r="A94" s="255"/>
      <c r="C94" s="252"/>
      <c r="D94" s="21"/>
      <c r="E94" s="2"/>
      <c r="F94" s="3"/>
      <c r="G94" s="3"/>
      <c r="H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2"/>
      <c r="Z94" s="2"/>
    </row>
    <row r="95" spans="1:26" ht="18" customHeight="1" x14ac:dyDescent="0.25">
      <c r="A95" s="251"/>
      <c r="C95" s="252"/>
      <c r="D95" s="21"/>
      <c r="E95" s="2"/>
      <c r="F95" s="3"/>
      <c r="G95" s="3"/>
      <c r="H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8" customHeight="1" x14ac:dyDescent="0.25">
      <c r="A96" s="251"/>
      <c r="C96" s="252"/>
      <c r="D96" s="21"/>
      <c r="E96" s="2"/>
      <c r="F96" s="3"/>
      <c r="G96" s="3"/>
      <c r="H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8" customHeight="1" x14ac:dyDescent="0.25">
      <c r="A97" s="251"/>
      <c r="C97" s="252"/>
      <c r="D97" s="21"/>
      <c r="E97" s="2"/>
      <c r="F97" s="3"/>
      <c r="G97" s="3"/>
      <c r="H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8" customHeight="1" x14ac:dyDescent="0.25">
      <c r="A98" s="251"/>
      <c r="C98" s="252"/>
      <c r="D98" s="21"/>
      <c r="E98" s="2"/>
      <c r="F98" s="3"/>
      <c r="G98" s="3"/>
      <c r="H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8" customHeight="1" x14ac:dyDescent="0.25">
      <c r="A99" s="251"/>
      <c r="C99" s="252"/>
      <c r="D99" s="256"/>
      <c r="E99" s="2"/>
      <c r="F99" s="3"/>
      <c r="G99" s="3"/>
      <c r="H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2"/>
      <c r="Z99" s="2"/>
    </row>
    <row r="100" spans="1:26" ht="18" customHeight="1" x14ac:dyDescent="0.25">
      <c r="A100" s="251"/>
      <c r="C100" s="252"/>
      <c r="D100" s="256"/>
      <c r="E100" s="2"/>
      <c r="F100" s="3"/>
      <c r="G100" s="3"/>
      <c r="H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2"/>
      <c r="Z100" s="2"/>
    </row>
    <row r="101" spans="1:26" ht="18" customHeight="1" x14ac:dyDescent="0.25">
      <c r="A101" s="251"/>
      <c r="C101" s="252"/>
      <c r="D101" s="21"/>
      <c r="E101" s="2"/>
      <c r="F101" s="3"/>
      <c r="G101" s="3"/>
      <c r="H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" customHeight="1" x14ac:dyDescent="0.25">
      <c r="A102" s="251"/>
      <c r="C102" s="252"/>
      <c r="D102" s="21"/>
      <c r="E102" s="2"/>
      <c r="F102" s="3"/>
      <c r="G102" s="3"/>
      <c r="H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" customHeight="1" x14ac:dyDescent="0.25">
      <c r="A103" s="251"/>
      <c r="C103" s="252"/>
      <c r="D103" s="21"/>
      <c r="E103" s="2"/>
      <c r="F103" s="3"/>
      <c r="G103" s="3"/>
      <c r="H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" customHeight="1" x14ac:dyDescent="0.25">
      <c r="A104" s="251"/>
      <c r="C104" s="252"/>
      <c r="D104" s="21"/>
      <c r="E104" s="2"/>
      <c r="F104" s="3"/>
      <c r="G104" s="3"/>
      <c r="H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" customHeight="1" x14ac:dyDescent="0.25">
      <c r="A105" s="251"/>
      <c r="C105" s="252"/>
      <c r="D105" s="21"/>
      <c r="E105" s="2"/>
      <c r="F105" s="3"/>
      <c r="G105" s="3"/>
      <c r="H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" customHeight="1" x14ac:dyDescent="0.25">
      <c r="A106" s="251"/>
      <c r="C106" s="252"/>
      <c r="D106" s="21"/>
      <c r="E106" s="2"/>
      <c r="F106" s="3"/>
      <c r="G106" s="3"/>
      <c r="H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" customHeight="1" x14ac:dyDescent="0.25">
      <c r="A107" s="251"/>
      <c r="C107" s="252"/>
      <c r="D107" s="21"/>
      <c r="E107" s="2"/>
      <c r="F107" s="3"/>
      <c r="G107" s="3"/>
      <c r="H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" customHeight="1" x14ac:dyDescent="0.25">
      <c r="A108" s="251"/>
      <c r="C108" s="252"/>
      <c r="D108" s="21"/>
      <c r="E108" s="2"/>
      <c r="F108" s="3"/>
      <c r="G108" s="3"/>
      <c r="H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" customHeight="1" x14ac:dyDescent="0.25">
      <c r="A109" s="251"/>
      <c r="C109" s="252"/>
      <c r="D109" s="21"/>
      <c r="E109" s="2"/>
      <c r="F109" s="3"/>
      <c r="G109" s="3"/>
      <c r="H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" customHeight="1" x14ac:dyDescent="0.25">
      <c r="A110" s="251"/>
      <c r="C110" s="252"/>
      <c r="D110" s="21"/>
      <c r="E110" s="2"/>
      <c r="F110" s="3"/>
      <c r="G110" s="3"/>
      <c r="H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" customHeight="1" x14ac:dyDescent="0.25">
      <c r="A111" s="251"/>
      <c r="C111" s="252"/>
      <c r="D111" s="21"/>
      <c r="E111" s="2"/>
      <c r="F111" s="3"/>
      <c r="G111" s="3"/>
      <c r="H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" customHeight="1" x14ac:dyDescent="0.25">
      <c r="A112" s="251"/>
      <c r="C112" s="252"/>
      <c r="D112" s="21"/>
      <c r="E112" s="2"/>
      <c r="F112" s="3"/>
      <c r="G112" s="3"/>
      <c r="H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" customHeight="1" x14ac:dyDescent="0.25">
      <c r="A113" s="251"/>
      <c r="C113" s="252"/>
      <c r="D113" s="21"/>
      <c r="E113" s="2"/>
      <c r="F113" s="3"/>
      <c r="G113" s="3"/>
      <c r="H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" customHeight="1" x14ac:dyDescent="0.25">
      <c r="A114" s="251"/>
      <c r="C114" s="252"/>
      <c r="D114" s="21"/>
      <c r="E114" s="2"/>
      <c r="F114" s="3"/>
      <c r="G114" s="3"/>
      <c r="H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" customHeight="1" x14ac:dyDescent="0.25">
      <c r="A115" s="251"/>
      <c r="C115" s="252"/>
      <c r="D115" s="21"/>
      <c r="E115" s="2"/>
      <c r="F115" s="3"/>
      <c r="G115" s="3"/>
      <c r="H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" customHeight="1" x14ac:dyDescent="0.25">
      <c r="A116" s="251"/>
      <c r="C116" s="252"/>
      <c r="D116" s="21"/>
      <c r="E116" s="2"/>
      <c r="F116" s="3"/>
      <c r="G116" s="3"/>
      <c r="H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" customHeight="1" x14ac:dyDescent="0.25">
      <c r="A117" s="251"/>
      <c r="C117" s="252"/>
      <c r="D117" s="21"/>
      <c r="E117" s="2"/>
      <c r="F117" s="3"/>
      <c r="G117" s="3"/>
      <c r="H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" customHeight="1" x14ac:dyDescent="0.25">
      <c r="A118" s="251"/>
      <c r="C118" s="252"/>
      <c r="D118" s="21"/>
      <c r="E118" s="2"/>
      <c r="F118" s="3"/>
      <c r="G118" s="3"/>
      <c r="H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" customHeight="1" x14ac:dyDescent="0.25">
      <c r="A119" s="251"/>
      <c r="C119" s="252"/>
      <c r="D119" s="21"/>
      <c r="E119" s="2"/>
      <c r="F119" s="3"/>
      <c r="G119" s="3"/>
      <c r="H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" customHeight="1" x14ac:dyDescent="0.25">
      <c r="A120" s="251"/>
      <c r="C120" s="252"/>
      <c r="D120" s="21"/>
      <c r="E120" s="2"/>
      <c r="F120" s="3"/>
      <c r="G120" s="3"/>
      <c r="H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" customHeight="1" x14ac:dyDescent="0.25">
      <c r="A121" s="251"/>
      <c r="C121" s="252"/>
      <c r="D121" s="21"/>
      <c r="E121" s="2"/>
      <c r="F121" s="3"/>
      <c r="G121" s="3"/>
      <c r="H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" customHeight="1" x14ac:dyDescent="0.25">
      <c r="A122" s="251"/>
      <c r="C122" s="252"/>
      <c r="D122" s="21"/>
      <c r="E122" s="2"/>
      <c r="F122" s="3"/>
      <c r="G122" s="3"/>
      <c r="H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" customHeight="1" x14ac:dyDescent="0.25">
      <c r="A123" s="251"/>
      <c r="C123" s="252"/>
      <c r="D123" s="21"/>
      <c r="E123" s="2"/>
      <c r="F123" s="3"/>
      <c r="G123" s="3"/>
      <c r="H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" customHeight="1" x14ac:dyDescent="0.25">
      <c r="A124" s="251"/>
      <c r="C124" s="252"/>
      <c r="D124" s="21"/>
      <c r="E124" s="2"/>
      <c r="F124" s="3"/>
      <c r="G124" s="3"/>
      <c r="H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" customHeight="1" x14ac:dyDescent="0.25">
      <c r="A125" s="251"/>
      <c r="C125" s="252"/>
      <c r="D125" s="21"/>
      <c r="E125" s="2"/>
      <c r="F125" s="3"/>
      <c r="G125" s="3"/>
      <c r="H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" customHeight="1" x14ac:dyDescent="0.25">
      <c r="A126" s="251"/>
      <c r="C126" s="252"/>
      <c r="D126" s="21"/>
      <c r="E126" s="2"/>
      <c r="F126" s="3"/>
      <c r="G126" s="3"/>
      <c r="H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8" customHeight="1" x14ac:dyDescent="0.25">
      <c r="A127" s="251"/>
      <c r="C127" s="252"/>
      <c r="D127" s="21"/>
      <c r="E127" s="2"/>
      <c r="F127" s="3"/>
      <c r="G127" s="3"/>
      <c r="H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8" customHeight="1" x14ac:dyDescent="0.25">
      <c r="A128" s="251"/>
      <c r="C128" s="252"/>
      <c r="D128" s="21"/>
      <c r="E128" s="2"/>
      <c r="F128" s="3"/>
      <c r="G128" s="3"/>
      <c r="H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8" customHeight="1" x14ac:dyDescent="0.25">
      <c r="A129" s="251"/>
      <c r="C129" s="252"/>
      <c r="D129" s="21"/>
      <c r="E129" s="2"/>
      <c r="F129" s="3"/>
      <c r="G129" s="3"/>
      <c r="H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8" customHeight="1" x14ac:dyDescent="0.25">
      <c r="A130" s="251"/>
      <c r="C130" s="252"/>
      <c r="D130" s="21"/>
      <c r="E130" s="2"/>
      <c r="F130" s="3"/>
      <c r="G130" s="3"/>
      <c r="H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8" customHeight="1" x14ac:dyDescent="0.25">
      <c r="A131" s="251"/>
      <c r="C131" s="252"/>
      <c r="D131" s="21"/>
      <c r="E131" s="2"/>
      <c r="F131" s="3"/>
      <c r="G131" s="3"/>
      <c r="H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8" customHeight="1" x14ac:dyDescent="0.25">
      <c r="A132" s="251"/>
      <c r="C132" s="252"/>
      <c r="D132" s="21"/>
      <c r="E132" s="2"/>
      <c r="F132" s="3"/>
      <c r="G132" s="3"/>
      <c r="H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" customHeight="1" x14ac:dyDescent="0.25">
      <c r="A133" s="251"/>
      <c r="C133" s="252"/>
      <c r="D133" s="21"/>
      <c r="E133" s="2"/>
      <c r="F133" s="3"/>
      <c r="G133" s="3"/>
      <c r="H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" customHeight="1" x14ac:dyDescent="0.25">
      <c r="A134" s="251"/>
      <c r="C134" s="252"/>
      <c r="D134" s="21"/>
      <c r="E134" s="2"/>
      <c r="F134" s="3"/>
      <c r="G134" s="3"/>
      <c r="H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" customHeight="1" x14ac:dyDescent="0.25">
      <c r="A135" s="251"/>
      <c r="C135" s="252"/>
      <c r="D135" s="21"/>
      <c r="E135" s="2"/>
      <c r="F135" s="3"/>
      <c r="G135" s="3"/>
      <c r="H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" customHeight="1" x14ac:dyDescent="0.25">
      <c r="A136" s="251"/>
      <c r="C136" s="252"/>
      <c r="D136" s="21"/>
      <c r="E136" s="2"/>
      <c r="F136" s="3"/>
      <c r="G136" s="3"/>
      <c r="H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" customHeight="1" x14ac:dyDescent="0.25">
      <c r="A137" s="251"/>
      <c r="C137" s="252"/>
      <c r="D137" s="21"/>
      <c r="E137" s="2"/>
      <c r="F137" s="3"/>
      <c r="G137" s="3"/>
      <c r="H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" customHeight="1" x14ac:dyDescent="0.25">
      <c r="A138" s="251"/>
      <c r="C138" s="252"/>
      <c r="D138" s="21"/>
      <c r="E138" s="2"/>
      <c r="F138" s="3"/>
      <c r="G138" s="3"/>
      <c r="H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" customHeight="1" x14ac:dyDescent="0.25">
      <c r="A139" s="251"/>
      <c r="C139" s="252"/>
      <c r="D139" s="21"/>
      <c r="E139" s="2"/>
      <c r="F139" s="3"/>
      <c r="G139" s="3"/>
      <c r="H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" customHeight="1" x14ac:dyDescent="0.25">
      <c r="A140" s="251"/>
      <c r="C140" s="252"/>
      <c r="D140" s="21"/>
      <c r="E140" s="2"/>
      <c r="F140" s="3"/>
      <c r="G140" s="3"/>
      <c r="H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" customHeight="1" x14ac:dyDescent="0.25">
      <c r="A141" s="251"/>
      <c r="C141" s="252"/>
      <c r="D141" s="21"/>
      <c r="E141" s="2"/>
      <c r="F141" s="3"/>
      <c r="G141" s="3"/>
      <c r="H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" customHeight="1" x14ac:dyDescent="0.25">
      <c r="A142" s="251"/>
      <c r="C142" s="252"/>
      <c r="D142" s="21"/>
      <c r="E142" s="2"/>
      <c r="F142" s="3"/>
      <c r="G142" s="3"/>
      <c r="H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" customHeight="1" x14ac:dyDescent="0.25">
      <c r="A143" s="251"/>
      <c r="C143" s="252"/>
      <c r="D143" s="21"/>
      <c r="E143" s="2"/>
      <c r="F143" s="3"/>
      <c r="G143" s="3"/>
      <c r="H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" customHeight="1" x14ac:dyDescent="0.25">
      <c r="A144" s="251"/>
      <c r="C144" s="252"/>
      <c r="D144" s="21"/>
      <c r="E144" s="2"/>
      <c r="F144" s="3"/>
      <c r="G144" s="3"/>
      <c r="H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" customHeight="1" x14ac:dyDescent="0.25">
      <c r="A145" s="251"/>
      <c r="C145" s="252"/>
      <c r="D145" s="21"/>
      <c r="E145" s="2"/>
      <c r="F145" s="3"/>
      <c r="G145" s="3"/>
      <c r="H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" customHeight="1" x14ac:dyDescent="0.25">
      <c r="A146" s="251"/>
      <c r="C146" s="252"/>
      <c r="D146" s="21"/>
      <c r="E146" s="2"/>
      <c r="F146" s="3"/>
      <c r="G146" s="3"/>
      <c r="H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8" customHeight="1" x14ac:dyDescent="0.25">
      <c r="A147" s="251"/>
      <c r="C147" s="252"/>
      <c r="D147" s="21"/>
      <c r="E147" s="2"/>
      <c r="F147" s="3"/>
      <c r="G147" s="3"/>
      <c r="H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" customHeight="1" x14ac:dyDescent="0.25">
      <c r="A148" s="251"/>
      <c r="C148" s="252"/>
      <c r="D148" s="21"/>
      <c r="E148" s="2"/>
      <c r="F148" s="3"/>
      <c r="G148" s="3"/>
      <c r="H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8" customHeight="1" x14ac:dyDescent="0.25">
      <c r="A149" s="251"/>
      <c r="C149" s="252"/>
      <c r="D149" s="21"/>
      <c r="E149" s="2"/>
      <c r="F149" s="3"/>
      <c r="G149" s="3"/>
      <c r="H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" customHeight="1" x14ac:dyDescent="0.25">
      <c r="A150" s="251"/>
      <c r="C150" s="252"/>
      <c r="D150" s="21"/>
      <c r="E150" s="2"/>
      <c r="F150" s="3"/>
      <c r="G150" s="3"/>
      <c r="H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" customHeight="1" x14ac:dyDescent="0.25">
      <c r="A151" s="251"/>
      <c r="C151" s="252"/>
      <c r="D151" s="21"/>
      <c r="E151" s="2"/>
      <c r="F151" s="3"/>
      <c r="G151" s="3"/>
      <c r="H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" customHeight="1" x14ac:dyDescent="0.25">
      <c r="A152" s="251"/>
      <c r="C152" s="252"/>
      <c r="D152" s="21"/>
      <c r="E152" s="2"/>
      <c r="F152" s="3"/>
      <c r="G152" s="3"/>
      <c r="H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" customHeight="1" x14ac:dyDescent="0.25">
      <c r="A153" s="251"/>
      <c r="C153" s="252"/>
      <c r="D153" s="21"/>
      <c r="E153" s="2"/>
      <c r="F153" s="3"/>
      <c r="G153" s="3"/>
      <c r="H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" customHeight="1" x14ac:dyDescent="0.25">
      <c r="A154" s="251"/>
      <c r="C154" s="252"/>
      <c r="D154" s="21"/>
      <c r="E154" s="2"/>
      <c r="F154" s="3"/>
      <c r="G154" s="3"/>
      <c r="H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" customHeight="1" x14ac:dyDescent="0.25">
      <c r="A155" s="251"/>
      <c r="C155" s="252"/>
      <c r="D155" s="21"/>
      <c r="E155" s="2"/>
      <c r="F155" s="3"/>
      <c r="G155" s="3"/>
      <c r="H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" customHeight="1" x14ac:dyDescent="0.25">
      <c r="A156" s="251"/>
      <c r="C156" s="252"/>
      <c r="D156" s="21"/>
      <c r="E156" s="2"/>
      <c r="F156" s="3"/>
      <c r="G156" s="3"/>
      <c r="H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" customHeight="1" x14ac:dyDescent="0.25">
      <c r="A157" s="251"/>
      <c r="C157" s="252"/>
      <c r="D157" s="21"/>
      <c r="E157" s="2"/>
      <c r="F157" s="3"/>
      <c r="G157" s="3"/>
      <c r="H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" customHeight="1" x14ac:dyDescent="0.25">
      <c r="A158" s="251"/>
      <c r="C158" s="252"/>
      <c r="D158" s="21"/>
      <c r="E158" s="2"/>
      <c r="F158" s="3"/>
      <c r="G158" s="3"/>
      <c r="H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8" customHeight="1" x14ac:dyDescent="0.25">
      <c r="A159" s="251"/>
      <c r="C159" s="252"/>
      <c r="D159" s="21"/>
      <c r="E159" s="2"/>
      <c r="F159" s="3"/>
      <c r="G159" s="3"/>
      <c r="H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8" customHeight="1" x14ac:dyDescent="0.25">
      <c r="A160" s="251"/>
      <c r="C160" s="252"/>
      <c r="D160" s="21"/>
      <c r="E160" s="2"/>
      <c r="F160" s="3"/>
      <c r="G160" s="3"/>
      <c r="H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8" customHeight="1" x14ac:dyDescent="0.25">
      <c r="A161" s="251"/>
      <c r="C161" s="252"/>
      <c r="D161" s="21"/>
      <c r="E161" s="2"/>
      <c r="F161" s="3"/>
      <c r="G161" s="3"/>
      <c r="H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8" customHeight="1" x14ac:dyDescent="0.25">
      <c r="A162" s="251"/>
      <c r="C162" s="252"/>
      <c r="D162" s="21"/>
      <c r="E162" s="2"/>
      <c r="F162" s="3"/>
      <c r="G162" s="3"/>
      <c r="H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8" customHeight="1" x14ac:dyDescent="0.25">
      <c r="A163" s="251"/>
      <c r="C163" s="252"/>
      <c r="D163" s="21"/>
      <c r="E163" s="2"/>
      <c r="F163" s="3"/>
      <c r="G163" s="3"/>
      <c r="H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8" customHeight="1" x14ac:dyDescent="0.25">
      <c r="A164" s="251"/>
      <c r="C164" s="252"/>
      <c r="D164" s="21"/>
      <c r="E164" s="2"/>
      <c r="F164" s="3"/>
      <c r="G164" s="3"/>
      <c r="H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8" customHeight="1" x14ac:dyDescent="0.25">
      <c r="A165" s="251"/>
      <c r="C165" s="252"/>
      <c r="D165" s="21"/>
      <c r="E165" s="2"/>
      <c r="F165" s="3"/>
      <c r="G165" s="3"/>
      <c r="H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8" customHeight="1" x14ac:dyDescent="0.25">
      <c r="A166" s="251"/>
      <c r="C166" s="252"/>
      <c r="D166" s="21"/>
      <c r="E166" s="2"/>
      <c r="F166" s="3"/>
      <c r="G166" s="3"/>
      <c r="H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8" customHeight="1" x14ac:dyDescent="0.25">
      <c r="A167" s="251"/>
      <c r="C167" s="252"/>
      <c r="D167" s="21"/>
      <c r="E167" s="2"/>
      <c r="F167" s="3"/>
      <c r="G167" s="3"/>
      <c r="H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8" customHeight="1" x14ac:dyDescent="0.25">
      <c r="A168" s="251"/>
      <c r="C168" s="252"/>
      <c r="D168" s="21"/>
      <c r="E168" s="2"/>
      <c r="F168" s="3"/>
      <c r="G168" s="3"/>
      <c r="H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8" customHeight="1" x14ac:dyDescent="0.25">
      <c r="A169" s="251"/>
      <c r="C169" s="252"/>
      <c r="D169" s="21"/>
      <c r="E169" s="2"/>
      <c r="F169" s="3"/>
      <c r="G169" s="3"/>
      <c r="H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8" customHeight="1" x14ac:dyDescent="0.25">
      <c r="A170" s="251"/>
      <c r="C170" s="252"/>
      <c r="D170" s="21"/>
      <c r="E170" s="2"/>
      <c r="F170" s="3"/>
      <c r="G170" s="3"/>
      <c r="H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8" customHeight="1" x14ac:dyDescent="0.25">
      <c r="A171" s="251"/>
      <c r="C171" s="252"/>
      <c r="D171" s="21"/>
      <c r="E171" s="2"/>
      <c r="F171" s="3"/>
      <c r="G171" s="3"/>
      <c r="H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8" customHeight="1" x14ac:dyDescent="0.25">
      <c r="A172" s="251"/>
      <c r="C172" s="252"/>
      <c r="D172" s="21"/>
      <c r="E172" s="2"/>
      <c r="F172" s="3"/>
      <c r="G172" s="3"/>
      <c r="H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8" customHeight="1" x14ac:dyDescent="0.25">
      <c r="A173" s="251"/>
      <c r="C173" s="252"/>
      <c r="D173" s="21"/>
      <c r="E173" s="2"/>
      <c r="F173" s="3"/>
      <c r="G173" s="3"/>
      <c r="H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8" customHeight="1" x14ac:dyDescent="0.25">
      <c r="A174" s="251"/>
      <c r="C174" s="252"/>
      <c r="D174" s="21"/>
      <c r="E174" s="2"/>
      <c r="F174" s="3"/>
      <c r="G174" s="3"/>
      <c r="H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8" customHeight="1" x14ac:dyDescent="0.25">
      <c r="A175" s="251"/>
      <c r="C175" s="252"/>
      <c r="D175" s="21"/>
      <c r="E175" s="2"/>
      <c r="F175" s="3"/>
      <c r="G175" s="3"/>
      <c r="H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8" customHeight="1" x14ac:dyDescent="0.25">
      <c r="A176" s="251"/>
      <c r="C176" s="252"/>
      <c r="D176" s="21"/>
      <c r="E176" s="2"/>
      <c r="F176" s="3"/>
      <c r="G176" s="3"/>
      <c r="H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8" customHeight="1" x14ac:dyDescent="0.25">
      <c r="A177" s="251"/>
      <c r="C177" s="252"/>
      <c r="D177" s="21"/>
      <c r="E177" s="2"/>
      <c r="F177" s="3"/>
      <c r="G177" s="3"/>
      <c r="H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8" customHeight="1" x14ac:dyDescent="0.25">
      <c r="A178" s="251"/>
      <c r="C178" s="252"/>
      <c r="D178" s="21"/>
      <c r="E178" s="2"/>
      <c r="F178" s="3"/>
      <c r="G178" s="3"/>
      <c r="H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8" customHeight="1" x14ac:dyDescent="0.25">
      <c r="A179" s="251"/>
      <c r="C179" s="252"/>
      <c r="D179" s="21"/>
      <c r="E179" s="2"/>
      <c r="F179" s="3"/>
      <c r="G179" s="3"/>
      <c r="H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8" customHeight="1" x14ac:dyDescent="0.25">
      <c r="A180" s="251"/>
      <c r="C180" s="252"/>
      <c r="D180" s="21"/>
      <c r="E180" s="2"/>
      <c r="F180" s="3"/>
      <c r="G180" s="3"/>
      <c r="H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" customHeight="1" x14ac:dyDescent="0.25">
      <c r="A181" s="251"/>
      <c r="C181" s="252"/>
      <c r="D181" s="21"/>
      <c r="E181" s="2"/>
      <c r="F181" s="3"/>
      <c r="G181" s="3"/>
      <c r="H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" customHeight="1" x14ac:dyDescent="0.25">
      <c r="A182" s="251"/>
      <c r="C182" s="252"/>
      <c r="D182" s="21"/>
      <c r="E182" s="2"/>
      <c r="F182" s="3"/>
      <c r="G182" s="3"/>
      <c r="H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" customHeight="1" x14ac:dyDescent="0.25">
      <c r="A183" s="251"/>
      <c r="C183" s="252"/>
      <c r="D183" s="21"/>
      <c r="E183" s="2"/>
      <c r="F183" s="3"/>
      <c r="G183" s="3"/>
      <c r="H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" customHeight="1" x14ac:dyDescent="0.25">
      <c r="A184" s="251"/>
      <c r="C184" s="252"/>
      <c r="D184" s="21"/>
      <c r="E184" s="2"/>
      <c r="F184" s="3"/>
      <c r="G184" s="3"/>
      <c r="H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" customHeight="1" x14ac:dyDescent="0.25">
      <c r="A185" s="251"/>
      <c r="C185" s="252"/>
      <c r="D185" s="21"/>
      <c r="E185" s="2"/>
      <c r="F185" s="3"/>
      <c r="G185" s="3"/>
      <c r="H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" customHeight="1" x14ac:dyDescent="0.25">
      <c r="A186" s="251"/>
      <c r="C186" s="252"/>
      <c r="D186" s="21"/>
      <c r="E186" s="2"/>
      <c r="F186" s="3"/>
      <c r="G186" s="3"/>
      <c r="H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" customHeight="1" x14ac:dyDescent="0.25">
      <c r="A187" s="251"/>
      <c r="C187" s="252"/>
      <c r="D187" s="21"/>
      <c r="E187" s="2"/>
      <c r="F187" s="3"/>
      <c r="G187" s="3"/>
      <c r="H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" customHeight="1" x14ac:dyDescent="0.25">
      <c r="A188" s="251"/>
      <c r="C188" s="252"/>
      <c r="D188" s="21"/>
      <c r="E188" s="2"/>
      <c r="F188" s="3"/>
      <c r="G188" s="3"/>
      <c r="H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" customHeight="1" x14ac:dyDescent="0.25">
      <c r="A189" s="251"/>
      <c r="C189" s="252"/>
      <c r="D189" s="21"/>
      <c r="E189" s="2"/>
      <c r="F189" s="3"/>
      <c r="G189" s="3"/>
      <c r="H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" customHeight="1" x14ac:dyDescent="0.25">
      <c r="A190" s="251"/>
      <c r="C190" s="252"/>
      <c r="D190" s="21"/>
      <c r="E190" s="2"/>
      <c r="F190" s="3"/>
      <c r="G190" s="3"/>
      <c r="H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" customHeight="1" x14ac:dyDescent="0.25">
      <c r="A191" s="251"/>
      <c r="C191" s="252"/>
      <c r="D191" s="21"/>
      <c r="E191" s="2"/>
      <c r="F191" s="3"/>
      <c r="G191" s="3"/>
      <c r="H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" customHeight="1" x14ac:dyDescent="0.25">
      <c r="A192" s="251"/>
      <c r="C192" s="252"/>
      <c r="D192" s="21"/>
      <c r="E192" s="2"/>
      <c r="F192" s="3"/>
      <c r="G192" s="3"/>
      <c r="H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" customHeight="1" x14ac:dyDescent="0.25">
      <c r="A193" s="251"/>
      <c r="C193" s="252"/>
      <c r="D193" s="21"/>
      <c r="E193" s="2"/>
      <c r="F193" s="3"/>
      <c r="G193" s="3"/>
      <c r="H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" customHeight="1" x14ac:dyDescent="0.25">
      <c r="A194" s="251"/>
      <c r="C194" s="252"/>
      <c r="D194" s="21"/>
      <c r="E194" s="2"/>
      <c r="F194" s="3"/>
      <c r="G194" s="3"/>
      <c r="H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" customHeight="1" x14ac:dyDescent="0.25">
      <c r="A195" s="251"/>
      <c r="C195" s="252"/>
      <c r="D195" s="21"/>
      <c r="E195" s="2"/>
      <c r="F195" s="3"/>
      <c r="G195" s="3"/>
      <c r="H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" customHeight="1" x14ac:dyDescent="0.25">
      <c r="A196" s="251"/>
      <c r="C196" s="252"/>
      <c r="D196" s="21"/>
      <c r="E196" s="2"/>
      <c r="F196" s="3"/>
      <c r="G196" s="3"/>
      <c r="H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" customHeight="1" x14ac:dyDescent="0.25">
      <c r="A197" s="251"/>
      <c r="C197" s="252"/>
      <c r="D197" s="21"/>
      <c r="E197" s="2"/>
      <c r="F197" s="3"/>
      <c r="G197" s="3"/>
      <c r="H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" customHeight="1" x14ac:dyDescent="0.25">
      <c r="A198" s="251"/>
      <c r="C198" s="252"/>
      <c r="D198" s="21"/>
      <c r="E198" s="2"/>
      <c r="F198" s="3"/>
      <c r="G198" s="3"/>
      <c r="H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" customHeight="1" x14ac:dyDescent="0.25">
      <c r="A199" s="251"/>
      <c r="C199" s="252"/>
      <c r="D199" s="21"/>
      <c r="E199" s="2"/>
      <c r="F199" s="3"/>
      <c r="G199" s="3"/>
      <c r="H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" customHeight="1" x14ac:dyDescent="0.25">
      <c r="A200" s="251"/>
      <c r="C200" s="252"/>
      <c r="D200" s="21"/>
      <c r="E200" s="2"/>
      <c r="F200" s="3"/>
      <c r="G200" s="3"/>
      <c r="H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" customHeight="1" x14ac:dyDescent="0.25">
      <c r="A201" s="251"/>
      <c r="C201" s="252"/>
      <c r="D201" s="21"/>
      <c r="E201" s="2"/>
      <c r="F201" s="3"/>
      <c r="G201" s="3"/>
      <c r="H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" customHeight="1" x14ac:dyDescent="0.25">
      <c r="A202" s="251"/>
      <c r="C202" s="252"/>
      <c r="D202" s="21"/>
      <c r="E202" s="2"/>
      <c r="F202" s="3"/>
      <c r="G202" s="3"/>
      <c r="H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" customHeight="1" x14ac:dyDescent="0.25">
      <c r="A203" s="251"/>
      <c r="C203" s="252"/>
      <c r="D203" s="21"/>
      <c r="E203" s="2"/>
      <c r="F203" s="3"/>
      <c r="G203" s="3"/>
      <c r="H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" customHeight="1" x14ac:dyDescent="0.25">
      <c r="A204" s="251"/>
      <c r="C204" s="252"/>
      <c r="D204" s="21"/>
      <c r="E204" s="2"/>
      <c r="F204" s="3"/>
      <c r="G204" s="3"/>
      <c r="H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" customHeight="1" x14ac:dyDescent="0.25">
      <c r="A205" s="251"/>
      <c r="C205" s="252"/>
      <c r="D205" s="21"/>
      <c r="E205" s="2"/>
      <c r="F205" s="3"/>
      <c r="G205" s="3"/>
      <c r="H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" customHeight="1" x14ac:dyDescent="0.25">
      <c r="A206" s="251"/>
      <c r="C206" s="252"/>
      <c r="D206" s="21"/>
      <c r="E206" s="2"/>
      <c r="F206" s="3"/>
      <c r="G206" s="3"/>
      <c r="H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" customHeight="1" x14ac:dyDescent="0.25">
      <c r="A207" s="251"/>
      <c r="C207" s="252"/>
      <c r="D207" s="21"/>
      <c r="E207" s="2"/>
      <c r="F207" s="3"/>
      <c r="G207" s="3"/>
      <c r="H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" customHeight="1" x14ac:dyDescent="0.25">
      <c r="A208" s="251"/>
      <c r="C208" s="252"/>
      <c r="D208" s="21"/>
      <c r="E208" s="2"/>
      <c r="F208" s="3"/>
      <c r="G208" s="3"/>
      <c r="H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" customHeight="1" x14ac:dyDescent="0.25">
      <c r="A209" s="251"/>
      <c r="C209" s="252"/>
      <c r="D209" s="21"/>
      <c r="E209" s="2"/>
      <c r="F209" s="3"/>
      <c r="G209" s="3"/>
      <c r="H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" customHeight="1" x14ac:dyDescent="0.25">
      <c r="A210" s="251"/>
      <c r="C210" s="252"/>
      <c r="D210" s="21"/>
      <c r="E210" s="2"/>
      <c r="F210" s="3"/>
      <c r="G210" s="3"/>
      <c r="H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" customHeight="1" x14ac:dyDescent="0.25">
      <c r="A211" s="251"/>
      <c r="C211" s="252"/>
      <c r="D211" s="21"/>
      <c r="E211" s="2"/>
      <c r="F211" s="3"/>
      <c r="G211" s="3"/>
      <c r="H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" customHeight="1" x14ac:dyDescent="0.25">
      <c r="A212" s="251"/>
      <c r="C212" s="252"/>
      <c r="D212" s="21"/>
      <c r="E212" s="2"/>
      <c r="F212" s="3"/>
      <c r="G212" s="3"/>
      <c r="H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" customHeight="1" x14ac:dyDescent="0.25">
      <c r="A213" s="251"/>
      <c r="C213" s="252"/>
      <c r="D213" s="21"/>
      <c r="E213" s="2"/>
      <c r="F213" s="3"/>
      <c r="G213" s="3"/>
      <c r="H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" customHeight="1" x14ac:dyDescent="0.25">
      <c r="A214" s="251"/>
      <c r="C214" s="252"/>
      <c r="D214" s="21"/>
      <c r="E214" s="2"/>
      <c r="F214" s="3"/>
      <c r="G214" s="3"/>
      <c r="H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" customHeight="1" x14ac:dyDescent="0.25">
      <c r="A215" s="251"/>
      <c r="C215" s="252"/>
      <c r="D215" s="21"/>
      <c r="E215" s="2"/>
      <c r="F215" s="3"/>
      <c r="G215" s="3"/>
      <c r="H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" customHeight="1" x14ac:dyDescent="0.25">
      <c r="A216" s="251"/>
      <c r="C216" s="252"/>
      <c r="D216" s="21"/>
      <c r="E216" s="2"/>
      <c r="F216" s="3"/>
      <c r="G216" s="3"/>
      <c r="H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" customHeight="1" x14ac:dyDescent="0.25">
      <c r="A217" s="251"/>
      <c r="C217" s="252"/>
      <c r="D217" s="21"/>
      <c r="E217" s="2"/>
      <c r="F217" s="3"/>
      <c r="G217" s="3"/>
      <c r="H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" customHeight="1" x14ac:dyDescent="0.25">
      <c r="A218" s="251"/>
      <c r="C218" s="252"/>
      <c r="D218" s="21"/>
      <c r="E218" s="2"/>
      <c r="F218" s="3"/>
      <c r="G218" s="3"/>
      <c r="H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" customHeight="1" x14ac:dyDescent="0.25">
      <c r="A219" s="251"/>
      <c r="C219" s="252"/>
      <c r="D219" s="21"/>
      <c r="E219" s="2"/>
      <c r="F219" s="3"/>
      <c r="G219" s="3"/>
      <c r="H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" customHeight="1" x14ac:dyDescent="0.25">
      <c r="A220" s="251"/>
      <c r="C220" s="252"/>
      <c r="D220" s="21"/>
      <c r="E220" s="2"/>
      <c r="F220" s="3"/>
      <c r="G220" s="3"/>
      <c r="H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8" customHeight="1" x14ac:dyDescent="0.25">
      <c r="A221" s="251"/>
      <c r="C221" s="252"/>
      <c r="D221" s="21"/>
      <c r="E221" s="2"/>
      <c r="F221" s="3"/>
      <c r="G221" s="3"/>
      <c r="H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8" customHeight="1" x14ac:dyDescent="0.25">
      <c r="A222" s="251"/>
      <c r="C222" s="252"/>
      <c r="D222" s="21"/>
      <c r="E222" s="2"/>
      <c r="F222" s="3"/>
      <c r="G222" s="3"/>
      <c r="H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8" customHeight="1" x14ac:dyDescent="0.25">
      <c r="A223" s="251"/>
      <c r="C223" s="252"/>
      <c r="D223" s="21"/>
      <c r="E223" s="2"/>
      <c r="F223" s="3"/>
      <c r="G223" s="3"/>
      <c r="H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8" customHeight="1" x14ac:dyDescent="0.25">
      <c r="A224" s="251"/>
      <c r="C224" s="252"/>
      <c r="D224" s="21"/>
      <c r="E224" s="2"/>
      <c r="F224" s="3"/>
      <c r="G224" s="3"/>
      <c r="H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8" customHeight="1" x14ac:dyDescent="0.25">
      <c r="A225" s="251"/>
      <c r="C225" s="252"/>
      <c r="D225" s="21"/>
      <c r="E225" s="2"/>
      <c r="F225" s="3"/>
      <c r="G225" s="3"/>
      <c r="H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8" customHeight="1" x14ac:dyDescent="0.25">
      <c r="A226" s="251"/>
      <c r="C226" s="252"/>
      <c r="D226" s="21"/>
      <c r="E226" s="2"/>
      <c r="F226" s="3"/>
      <c r="G226" s="3"/>
      <c r="H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8" customHeight="1" x14ac:dyDescent="0.25">
      <c r="A227" s="251"/>
      <c r="C227" s="252"/>
      <c r="D227" s="21"/>
      <c r="E227" s="2"/>
      <c r="F227" s="3"/>
      <c r="G227" s="3"/>
      <c r="H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8" customHeight="1" x14ac:dyDescent="0.25">
      <c r="A228" s="251"/>
      <c r="C228" s="252"/>
      <c r="D228" s="21"/>
      <c r="E228" s="2"/>
      <c r="F228" s="3"/>
      <c r="G228" s="3"/>
      <c r="H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8" customHeight="1" x14ac:dyDescent="0.25">
      <c r="A229" s="251"/>
      <c r="C229" s="252"/>
      <c r="D229" s="21"/>
      <c r="E229" s="2"/>
      <c r="F229" s="3"/>
      <c r="G229" s="3"/>
      <c r="H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8" customHeight="1" x14ac:dyDescent="0.25">
      <c r="A230" s="251"/>
      <c r="C230" s="252"/>
      <c r="D230" s="21"/>
      <c r="E230" s="2"/>
      <c r="F230" s="3"/>
      <c r="G230" s="3"/>
      <c r="H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8" customHeight="1" x14ac:dyDescent="0.25">
      <c r="A231" s="251"/>
      <c r="C231" s="252"/>
      <c r="D231" s="21"/>
      <c r="E231" s="2"/>
      <c r="F231" s="3"/>
      <c r="G231" s="3"/>
      <c r="H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8" customHeight="1" x14ac:dyDescent="0.25">
      <c r="A232" s="251"/>
      <c r="C232" s="252"/>
      <c r="D232" s="21"/>
      <c r="E232" s="2"/>
      <c r="F232" s="3"/>
      <c r="G232" s="3"/>
      <c r="H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8" customHeight="1" x14ac:dyDescent="0.25">
      <c r="A233" s="251"/>
      <c r="C233" s="252"/>
      <c r="D233" s="21"/>
      <c r="E233" s="2"/>
      <c r="F233" s="3"/>
      <c r="G233" s="3"/>
      <c r="H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8" customHeight="1" x14ac:dyDescent="0.25">
      <c r="A234" s="251"/>
      <c r="C234" s="252"/>
      <c r="D234" s="21"/>
      <c r="E234" s="2"/>
      <c r="F234" s="3"/>
      <c r="G234" s="3"/>
      <c r="H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8" customHeight="1" x14ac:dyDescent="0.25">
      <c r="A235" s="251"/>
      <c r="C235" s="252"/>
      <c r="D235" s="21"/>
      <c r="E235" s="2"/>
      <c r="F235" s="3"/>
      <c r="G235" s="3"/>
      <c r="H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8" customHeight="1" x14ac:dyDescent="0.25">
      <c r="A236" s="251"/>
      <c r="C236" s="252"/>
      <c r="D236" s="21"/>
      <c r="E236" s="2"/>
      <c r="F236" s="3"/>
      <c r="G236" s="3"/>
      <c r="H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8" customHeight="1" x14ac:dyDescent="0.25">
      <c r="A237" s="251"/>
      <c r="C237" s="252"/>
      <c r="D237" s="21"/>
      <c r="E237" s="2"/>
      <c r="F237" s="3"/>
      <c r="G237" s="3"/>
      <c r="H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8" customHeight="1" x14ac:dyDescent="0.25">
      <c r="A238" s="251"/>
      <c r="C238" s="252"/>
      <c r="D238" s="21"/>
      <c r="E238" s="2"/>
      <c r="F238" s="3"/>
      <c r="G238" s="3"/>
      <c r="H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8" customHeight="1" x14ac:dyDescent="0.25">
      <c r="A239" s="251"/>
      <c r="C239" s="252"/>
      <c r="D239" s="21"/>
      <c r="E239" s="2"/>
      <c r="F239" s="3"/>
      <c r="G239" s="3"/>
      <c r="H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8" customHeight="1" x14ac:dyDescent="0.25">
      <c r="A240" s="251"/>
      <c r="C240" s="252"/>
      <c r="D240" s="21"/>
      <c r="E240" s="2"/>
      <c r="F240" s="3"/>
      <c r="G240" s="3"/>
      <c r="H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8" customHeight="1" x14ac:dyDescent="0.25">
      <c r="A241" s="251"/>
      <c r="C241" s="252"/>
      <c r="D241" s="21"/>
      <c r="E241" s="2"/>
      <c r="F241" s="3"/>
      <c r="G241" s="3"/>
      <c r="H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8" customHeight="1" x14ac:dyDescent="0.25">
      <c r="A242" s="251"/>
      <c r="C242" s="252"/>
      <c r="D242" s="21"/>
      <c r="E242" s="2"/>
      <c r="F242" s="3"/>
      <c r="G242" s="3"/>
      <c r="H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8" customHeight="1" x14ac:dyDescent="0.25">
      <c r="A243" s="251"/>
      <c r="C243" s="252"/>
      <c r="D243" s="21"/>
      <c r="E243" s="2"/>
      <c r="F243" s="3"/>
      <c r="G243" s="3"/>
      <c r="H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8" customHeight="1" x14ac:dyDescent="0.25">
      <c r="A244" s="251"/>
      <c r="C244" s="252"/>
      <c r="D244" s="21"/>
      <c r="E244" s="2"/>
      <c r="F244" s="3"/>
      <c r="G244" s="3"/>
      <c r="H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8" customHeight="1" x14ac:dyDescent="0.25">
      <c r="A245" s="251"/>
      <c r="C245" s="252"/>
      <c r="D245" s="21"/>
      <c r="E245" s="2"/>
      <c r="F245" s="3"/>
      <c r="G245" s="3"/>
      <c r="H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8" customHeight="1" x14ac:dyDescent="0.25">
      <c r="A246" s="251"/>
      <c r="C246" s="252"/>
      <c r="D246" s="21"/>
      <c r="E246" s="2"/>
      <c r="F246" s="3"/>
      <c r="G246" s="3"/>
      <c r="H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8" customHeight="1" x14ac:dyDescent="0.25">
      <c r="A247" s="251"/>
      <c r="C247" s="252"/>
      <c r="D247" s="21"/>
      <c r="E247" s="2"/>
      <c r="F247" s="3"/>
      <c r="G247" s="3"/>
      <c r="H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8" customHeight="1" x14ac:dyDescent="0.25">
      <c r="A248" s="251"/>
      <c r="C248" s="252"/>
      <c r="D248" s="21"/>
      <c r="E248" s="2"/>
      <c r="F248" s="3"/>
      <c r="G248" s="3"/>
      <c r="H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8" customHeight="1" x14ac:dyDescent="0.25">
      <c r="A249" s="251"/>
      <c r="C249" s="252"/>
      <c r="D249" s="21"/>
      <c r="E249" s="2"/>
      <c r="F249" s="3"/>
      <c r="G249" s="3"/>
      <c r="H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8" customHeight="1" x14ac:dyDescent="0.25">
      <c r="A250" s="251"/>
      <c r="C250" s="252"/>
      <c r="D250" s="21"/>
      <c r="E250" s="2"/>
      <c r="F250" s="3"/>
      <c r="G250" s="3"/>
      <c r="H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8" customHeight="1" x14ac:dyDescent="0.25">
      <c r="A251" s="251"/>
      <c r="C251" s="252"/>
      <c r="D251" s="21"/>
      <c r="E251" s="2"/>
      <c r="F251" s="3"/>
      <c r="G251" s="3"/>
      <c r="H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8" customHeight="1" x14ac:dyDescent="0.25">
      <c r="A252" s="251"/>
      <c r="C252" s="252"/>
      <c r="D252" s="21"/>
      <c r="E252" s="2"/>
      <c r="F252" s="3"/>
      <c r="G252" s="3"/>
      <c r="H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8" customHeight="1" x14ac:dyDescent="0.25">
      <c r="A253" s="251"/>
      <c r="C253" s="252"/>
      <c r="D253" s="21"/>
      <c r="E253" s="2"/>
      <c r="F253" s="3"/>
      <c r="G253" s="3"/>
      <c r="H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8" customHeight="1" x14ac:dyDescent="0.25">
      <c r="A254" s="251"/>
      <c r="C254" s="252"/>
      <c r="D254" s="21"/>
      <c r="E254" s="2"/>
      <c r="F254" s="3"/>
      <c r="G254" s="3"/>
      <c r="H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8" customHeight="1" x14ac:dyDescent="0.25">
      <c r="A255" s="251"/>
      <c r="C255" s="252"/>
      <c r="D255" s="21"/>
      <c r="E255" s="2"/>
      <c r="F255" s="3"/>
      <c r="G255" s="3"/>
      <c r="H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8" customHeight="1" x14ac:dyDescent="0.25">
      <c r="A256" s="251"/>
      <c r="C256" s="252"/>
      <c r="D256" s="21"/>
      <c r="E256" s="2"/>
      <c r="F256" s="3"/>
      <c r="G256" s="3"/>
      <c r="H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8" customHeight="1" x14ac:dyDescent="0.25">
      <c r="A257" s="251"/>
      <c r="C257" s="252"/>
      <c r="D257" s="21"/>
      <c r="E257" s="2"/>
      <c r="F257" s="3"/>
      <c r="G257" s="3"/>
      <c r="H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8" customHeight="1" x14ac:dyDescent="0.25">
      <c r="A258" s="251"/>
      <c r="C258" s="252"/>
      <c r="D258" s="21"/>
      <c r="E258" s="2"/>
      <c r="F258" s="3"/>
      <c r="G258" s="3"/>
      <c r="H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8" customHeight="1" x14ac:dyDescent="0.25">
      <c r="A259" s="251"/>
      <c r="C259" s="252"/>
      <c r="D259" s="21"/>
      <c r="E259" s="2"/>
      <c r="F259" s="3"/>
      <c r="G259" s="3"/>
      <c r="H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8" customHeight="1" x14ac:dyDescent="0.25">
      <c r="A260" s="251"/>
      <c r="C260" s="252"/>
      <c r="D260" s="21"/>
      <c r="E260" s="2"/>
      <c r="F260" s="3"/>
      <c r="G260" s="3"/>
      <c r="H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8" customHeight="1" x14ac:dyDescent="0.25">
      <c r="A261" s="251"/>
      <c r="C261" s="252"/>
      <c r="D261" s="21"/>
      <c r="E261" s="2"/>
      <c r="F261" s="3"/>
      <c r="G261" s="3"/>
      <c r="H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8" customHeight="1" x14ac:dyDescent="0.25">
      <c r="A262" s="251"/>
      <c r="C262" s="252"/>
      <c r="D262" s="21"/>
      <c r="E262" s="2"/>
      <c r="F262" s="3"/>
      <c r="G262" s="3"/>
      <c r="H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8" customHeight="1" x14ac:dyDescent="0.25">
      <c r="A263" s="251"/>
      <c r="C263" s="252"/>
      <c r="D263" s="21"/>
      <c r="E263" s="2"/>
      <c r="F263" s="3"/>
      <c r="G263" s="3"/>
      <c r="H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8" customHeight="1" x14ac:dyDescent="0.25">
      <c r="A264" s="251"/>
      <c r="C264" s="252"/>
      <c r="D264" s="21"/>
      <c r="E264" s="2"/>
      <c r="F264" s="3"/>
      <c r="G264" s="3"/>
      <c r="H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8" customHeight="1" x14ac:dyDescent="0.25">
      <c r="A265" s="251"/>
      <c r="C265" s="252"/>
      <c r="D265" s="21"/>
      <c r="E265" s="2"/>
      <c r="F265" s="3"/>
      <c r="G265" s="3"/>
      <c r="H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8" customHeight="1" x14ac:dyDescent="0.25">
      <c r="A266" s="251"/>
      <c r="C266" s="252"/>
      <c r="D266" s="21"/>
      <c r="E266" s="2"/>
      <c r="F266" s="3"/>
      <c r="G266" s="3"/>
      <c r="H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8" customHeight="1" x14ac:dyDescent="0.25">
      <c r="A267" s="251"/>
      <c r="C267" s="252"/>
      <c r="D267" s="21"/>
      <c r="E267" s="2"/>
      <c r="F267" s="3"/>
      <c r="G267" s="3"/>
      <c r="H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8" customHeight="1" x14ac:dyDescent="0.25">
      <c r="A268" s="251"/>
      <c r="C268" s="252"/>
      <c r="D268" s="21"/>
      <c r="E268" s="2"/>
      <c r="F268" s="3"/>
      <c r="G268" s="3"/>
      <c r="H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8" customHeight="1" x14ac:dyDescent="0.25">
      <c r="A269" s="251"/>
      <c r="C269" s="252"/>
      <c r="D269" s="21"/>
      <c r="E269" s="2"/>
      <c r="F269" s="3"/>
      <c r="G269" s="3"/>
      <c r="H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8" customHeight="1" x14ac:dyDescent="0.25">
      <c r="A270" s="251"/>
      <c r="C270" s="252"/>
      <c r="D270" s="21"/>
      <c r="E270" s="2"/>
      <c r="F270" s="3"/>
      <c r="G270" s="3"/>
      <c r="H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8" customHeight="1" x14ac:dyDescent="0.25">
      <c r="A271" s="251"/>
      <c r="C271" s="252"/>
      <c r="D271" s="21"/>
      <c r="E271" s="2"/>
      <c r="F271" s="3"/>
      <c r="G271" s="3"/>
      <c r="H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8" customHeight="1" x14ac:dyDescent="0.25">
      <c r="A272" s="251"/>
      <c r="C272" s="252"/>
      <c r="D272" s="21"/>
      <c r="E272" s="2"/>
      <c r="F272" s="3"/>
      <c r="G272" s="3"/>
      <c r="H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8" customHeight="1" x14ac:dyDescent="0.25">
      <c r="A273" s="251"/>
      <c r="C273" s="252"/>
      <c r="D273" s="21"/>
      <c r="E273" s="2"/>
      <c r="F273" s="3"/>
      <c r="G273" s="3"/>
      <c r="H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8" customHeight="1" x14ac:dyDescent="0.25">
      <c r="A274" s="251"/>
      <c r="C274" s="252"/>
      <c r="D274" s="21"/>
      <c r="E274" s="2"/>
      <c r="F274" s="3"/>
      <c r="G274" s="3"/>
      <c r="H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8" customHeight="1" x14ac:dyDescent="0.25">
      <c r="A275" s="251"/>
      <c r="C275" s="252"/>
      <c r="D275" s="21"/>
      <c r="E275" s="2"/>
      <c r="F275" s="3"/>
      <c r="G275" s="3"/>
      <c r="H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8" customHeight="1" x14ac:dyDescent="0.25">
      <c r="A276" s="251"/>
      <c r="C276" s="252"/>
      <c r="D276" s="21"/>
      <c r="E276" s="2"/>
      <c r="F276" s="3"/>
      <c r="G276" s="3"/>
      <c r="H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8" customHeight="1" x14ac:dyDescent="0.25">
      <c r="A277" s="251"/>
      <c r="C277" s="252"/>
      <c r="D277" s="21"/>
      <c r="E277" s="2"/>
      <c r="F277" s="3"/>
      <c r="G277" s="3"/>
      <c r="H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8" customHeight="1" x14ac:dyDescent="0.25">
      <c r="A278" s="251"/>
      <c r="C278" s="252"/>
      <c r="D278" s="21"/>
      <c r="E278" s="2"/>
      <c r="F278" s="3"/>
      <c r="G278" s="3"/>
      <c r="H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8" customHeight="1" x14ac:dyDescent="0.25">
      <c r="A279" s="251"/>
      <c r="C279" s="252"/>
      <c r="D279" s="21"/>
      <c r="E279" s="2"/>
      <c r="F279" s="3"/>
      <c r="G279" s="3"/>
      <c r="H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8" customHeight="1" x14ac:dyDescent="0.25">
      <c r="A280" s="251"/>
      <c r="C280" s="252"/>
      <c r="D280" s="21"/>
      <c r="E280" s="2"/>
      <c r="F280" s="3"/>
      <c r="G280" s="3"/>
      <c r="H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8" customHeight="1" x14ac:dyDescent="0.25">
      <c r="A281" s="251"/>
      <c r="C281" s="252"/>
      <c r="D281" s="21"/>
      <c r="E281" s="2"/>
      <c r="F281" s="3"/>
      <c r="G281" s="3"/>
      <c r="H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8" customHeight="1" x14ac:dyDescent="0.25">
      <c r="A282" s="251"/>
      <c r="C282" s="252"/>
      <c r="D282" s="21"/>
      <c r="E282" s="2"/>
      <c r="F282" s="3"/>
      <c r="G282" s="3"/>
      <c r="H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8" customHeight="1" x14ac:dyDescent="0.25">
      <c r="A283" s="251"/>
      <c r="C283" s="252"/>
      <c r="D283" s="21"/>
      <c r="E283" s="2"/>
      <c r="F283" s="3"/>
      <c r="G283" s="3"/>
      <c r="H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8" customHeight="1" x14ac:dyDescent="0.25">
      <c r="A284" s="251"/>
      <c r="C284" s="252"/>
      <c r="D284" s="21"/>
      <c r="E284" s="2"/>
      <c r="F284" s="3"/>
      <c r="G284" s="3"/>
      <c r="H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8" customHeight="1" x14ac:dyDescent="0.25">
      <c r="A285" s="251"/>
      <c r="C285" s="252"/>
      <c r="D285" s="21"/>
      <c r="E285" s="2"/>
      <c r="F285" s="3"/>
      <c r="G285" s="3"/>
      <c r="H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8" customHeight="1" x14ac:dyDescent="0.25">
      <c r="A286" s="251"/>
      <c r="C286" s="252"/>
      <c r="D286" s="21"/>
      <c r="E286" s="2"/>
      <c r="F286" s="3"/>
      <c r="G286" s="3"/>
      <c r="H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8" customHeight="1" x14ac:dyDescent="0.25">
      <c r="A287" s="251"/>
      <c r="C287" s="252"/>
      <c r="D287" s="21"/>
      <c r="E287" s="2"/>
      <c r="F287" s="3"/>
      <c r="G287" s="3"/>
      <c r="H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8" customHeight="1" x14ac:dyDescent="0.25">
      <c r="A288" s="251"/>
      <c r="C288" s="252"/>
      <c r="D288" s="21"/>
      <c r="E288" s="2"/>
      <c r="F288" s="3"/>
      <c r="G288" s="3"/>
      <c r="H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8" customHeight="1" x14ac:dyDescent="0.25">
      <c r="A289" s="251"/>
      <c r="C289" s="252"/>
      <c r="D289" s="21"/>
      <c r="E289" s="2"/>
      <c r="F289" s="3"/>
      <c r="G289" s="3"/>
      <c r="H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8" customHeight="1" x14ac:dyDescent="0.25">
      <c r="A290" s="251"/>
      <c r="C290" s="252"/>
      <c r="D290" s="21"/>
      <c r="E290" s="2"/>
      <c r="F290" s="3"/>
      <c r="G290" s="3"/>
      <c r="H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8" customHeight="1" x14ac:dyDescent="0.25">
      <c r="A291" s="251"/>
      <c r="C291" s="252"/>
      <c r="D291" s="21"/>
      <c r="E291" s="2"/>
      <c r="F291" s="3"/>
      <c r="G291" s="3"/>
      <c r="H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8" customHeight="1" x14ac:dyDescent="0.25">
      <c r="A292" s="251"/>
      <c r="C292" s="252"/>
      <c r="D292" s="21"/>
      <c r="E292" s="2"/>
      <c r="F292" s="3"/>
      <c r="G292" s="3"/>
      <c r="H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8" customHeight="1" x14ac:dyDescent="0.25">
      <c r="A293" s="251"/>
      <c r="C293" s="252"/>
      <c r="D293" s="21"/>
      <c r="E293" s="2"/>
      <c r="F293" s="3"/>
      <c r="G293" s="3"/>
      <c r="H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8" customHeight="1" x14ac:dyDescent="0.25">
      <c r="A294" s="251"/>
      <c r="C294" s="252"/>
      <c r="D294" s="21"/>
      <c r="E294" s="2"/>
      <c r="F294" s="3"/>
      <c r="G294" s="3"/>
      <c r="H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8" customHeight="1" x14ac:dyDescent="0.25">
      <c r="A295" s="251"/>
      <c r="C295" s="252"/>
      <c r="D295" s="21"/>
      <c r="E295" s="2"/>
      <c r="F295" s="3"/>
      <c r="G295" s="3"/>
      <c r="H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8" customHeight="1" x14ac:dyDescent="0.25">
      <c r="A296" s="251"/>
      <c r="C296" s="252"/>
      <c r="D296" s="21"/>
      <c r="E296" s="2"/>
      <c r="F296" s="3"/>
      <c r="G296" s="3"/>
      <c r="H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8" customHeight="1" x14ac:dyDescent="0.25">
      <c r="A297" s="251"/>
      <c r="C297" s="252"/>
      <c r="D297" s="21"/>
      <c r="E297" s="2"/>
      <c r="F297" s="3"/>
      <c r="G297" s="3"/>
      <c r="H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8" customHeight="1" x14ac:dyDescent="0.25">
      <c r="A298" s="251"/>
      <c r="C298" s="252"/>
      <c r="D298" s="21"/>
      <c r="E298" s="2"/>
      <c r="F298" s="3"/>
      <c r="G298" s="3"/>
      <c r="H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8" customHeight="1" x14ac:dyDescent="0.25">
      <c r="A299" s="251"/>
      <c r="C299" s="252"/>
      <c r="D299" s="21"/>
      <c r="E299" s="2"/>
      <c r="F299" s="3"/>
      <c r="G299" s="3"/>
      <c r="H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8" customHeight="1" x14ac:dyDescent="0.25">
      <c r="A300" s="251"/>
      <c r="C300" s="252"/>
      <c r="D300" s="21"/>
      <c r="E300" s="2"/>
      <c r="F300" s="3"/>
      <c r="G300" s="3"/>
      <c r="H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8" customHeight="1" x14ac:dyDescent="0.25">
      <c r="A301" s="251"/>
      <c r="C301" s="252"/>
      <c r="D301" s="21"/>
      <c r="E301" s="2"/>
      <c r="F301" s="3"/>
      <c r="G301" s="3"/>
      <c r="H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8" customHeight="1" x14ac:dyDescent="0.25">
      <c r="A302" s="251"/>
      <c r="C302" s="252"/>
      <c r="D302" s="21"/>
      <c r="E302" s="2"/>
      <c r="F302" s="3"/>
      <c r="G302" s="3"/>
      <c r="H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8" customHeight="1" x14ac:dyDescent="0.25">
      <c r="A303" s="251"/>
      <c r="C303" s="252"/>
      <c r="D303" s="21"/>
      <c r="E303" s="2"/>
      <c r="F303" s="3"/>
      <c r="G303" s="3"/>
      <c r="H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8" customHeight="1" x14ac:dyDescent="0.25">
      <c r="A304" s="251"/>
      <c r="C304" s="252"/>
      <c r="D304" s="21"/>
      <c r="E304" s="2"/>
      <c r="F304" s="3"/>
      <c r="G304" s="3"/>
      <c r="H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8" customHeight="1" x14ac:dyDescent="0.25">
      <c r="A305" s="251"/>
      <c r="C305" s="252"/>
      <c r="D305" s="21"/>
      <c r="E305" s="2"/>
      <c r="F305" s="3"/>
      <c r="G305" s="3"/>
      <c r="H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8" customHeight="1" x14ac:dyDescent="0.25">
      <c r="A306" s="251"/>
      <c r="C306" s="252"/>
      <c r="D306" s="21"/>
      <c r="E306" s="2"/>
      <c r="F306" s="3"/>
      <c r="G306" s="3"/>
      <c r="H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8" customHeight="1" x14ac:dyDescent="0.25">
      <c r="A307" s="251"/>
      <c r="C307" s="252"/>
      <c r="D307" s="21"/>
      <c r="E307" s="2"/>
      <c r="F307" s="3"/>
      <c r="G307" s="3"/>
      <c r="H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8" customHeight="1" x14ac:dyDescent="0.25">
      <c r="A308" s="251"/>
      <c r="C308" s="252"/>
      <c r="D308" s="21"/>
      <c r="E308" s="2"/>
      <c r="F308" s="3"/>
      <c r="G308" s="3"/>
      <c r="H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8" customHeight="1" x14ac:dyDescent="0.25">
      <c r="A309" s="251"/>
      <c r="C309" s="252"/>
      <c r="D309" s="21"/>
      <c r="E309" s="2"/>
      <c r="F309" s="3"/>
      <c r="G309" s="3"/>
      <c r="H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8" customHeight="1" x14ac:dyDescent="0.25">
      <c r="A310" s="251"/>
      <c r="C310" s="252"/>
      <c r="D310" s="21"/>
      <c r="E310" s="2"/>
      <c r="F310" s="3"/>
      <c r="G310" s="3"/>
      <c r="H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8" customHeight="1" x14ac:dyDescent="0.25">
      <c r="A311" s="251"/>
      <c r="C311" s="252"/>
      <c r="D311" s="21"/>
      <c r="E311" s="2"/>
      <c r="F311" s="3"/>
      <c r="G311" s="3"/>
      <c r="H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8" customHeight="1" x14ac:dyDescent="0.25">
      <c r="A312" s="251"/>
      <c r="C312" s="252"/>
      <c r="D312" s="21"/>
      <c r="E312" s="2"/>
      <c r="F312" s="3"/>
      <c r="G312" s="3"/>
      <c r="H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8" customHeight="1" x14ac:dyDescent="0.25">
      <c r="A313" s="251"/>
      <c r="C313" s="252"/>
      <c r="D313" s="21"/>
      <c r="E313" s="2"/>
      <c r="F313" s="3"/>
      <c r="G313" s="3"/>
      <c r="H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8" customHeight="1" x14ac:dyDescent="0.25">
      <c r="A314" s="251"/>
      <c r="C314" s="252"/>
      <c r="D314" s="21"/>
      <c r="E314" s="2"/>
      <c r="F314" s="3"/>
      <c r="G314" s="3"/>
      <c r="H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8" customHeight="1" x14ac:dyDescent="0.25">
      <c r="A315" s="251"/>
      <c r="C315" s="252"/>
      <c r="D315" s="21"/>
      <c r="E315" s="2"/>
      <c r="F315" s="3"/>
      <c r="G315" s="3"/>
      <c r="H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8" customHeight="1" x14ac:dyDescent="0.25">
      <c r="A316" s="251"/>
      <c r="C316" s="252"/>
      <c r="D316" s="21"/>
      <c r="E316" s="2"/>
      <c r="F316" s="3"/>
      <c r="G316" s="3"/>
      <c r="H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8" customHeight="1" x14ac:dyDescent="0.25">
      <c r="A317" s="251"/>
      <c r="C317" s="252"/>
      <c r="D317" s="21"/>
      <c r="E317" s="2"/>
      <c r="F317" s="3"/>
      <c r="G317" s="3"/>
      <c r="H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8" customHeight="1" x14ac:dyDescent="0.25">
      <c r="A318" s="251"/>
      <c r="C318" s="252"/>
      <c r="D318" s="21"/>
      <c r="E318" s="2"/>
      <c r="F318" s="3"/>
      <c r="G318" s="3"/>
      <c r="H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8" customHeight="1" x14ac:dyDescent="0.25">
      <c r="A319" s="251"/>
      <c r="C319" s="252"/>
      <c r="D319" s="21"/>
      <c r="E319" s="2"/>
      <c r="F319" s="3"/>
      <c r="G319" s="3"/>
      <c r="H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8" customHeight="1" x14ac:dyDescent="0.25">
      <c r="A320" s="251"/>
      <c r="C320" s="252"/>
      <c r="D320" s="21"/>
      <c r="E320" s="2"/>
      <c r="F320" s="3"/>
      <c r="G320" s="3"/>
      <c r="H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8" customHeight="1" x14ac:dyDescent="0.25">
      <c r="A321" s="251"/>
      <c r="C321" s="252"/>
      <c r="D321" s="21"/>
      <c r="E321" s="2"/>
      <c r="F321" s="3"/>
      <c r="G321" s="3"/>
      <c r="H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8" customHeight="1" x14ac:dyDescent="0.25">
      <c r="A322" s="251"/>
      <c r="C322" s="252"/>
      <c r="D322" s="21"/>
      <c r="E322" s="2"/>
      <c r="F322" s="3"/>
      <c r="G322" s="3"/>
      <c r="H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8" customHeight="1" x14ac:dyDescent="0.25">
      <c r="A323" s="251"/>
      <c r="C323" s="252"/>
      <c r="D323" s="21"/>
      <c r="E323" s="2"/>
      <c r="F323" s="3"/>
      <c r="G323" s="3"/>
      <c r="H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8" customHeight="1" x14ac:dyDescent="0.25">
      <c r="A324" s="251"/>
      <c r="C324" s="252"/>
      <c r="D324" s="21"/>
      <c r="E324" s="2"/>
      <c r="F324" s="3"/>
      <c r="G324" s="3"/>
      <c r="H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8" customHeight="1" x14ac:dyDescent="0.25">
      <c r="A325" s="251"/>
      <c r="C325" s="252"/>
      <c r="D325" s="21"/>
      <c r="E325" s="2"/>
      <c r="F325" s="3"/>
      <c r="G325" s="3"/>
      <c r="H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8" customHeight="1" x14ac:dyDescent="0.25">
      <c r="A326" s="251"/>
      <c r="C326" s="252"/>
      <c r="D326" s="21"/>
      <c r="E326" s="2"/>
      <c r="F326" s="3"/>
      <c r="G326" s="3"/>
      <c r="H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8" customHeight="1" x14ac:dyDescent="0.25">
      <c r="A327" s="251"/>
      <c r="C327" s="252"/>
      <c r="D327" s="21"/>
      <c r="E327" s="2"/>
      <c r="F327" s="3"/>
      <c r="G327" s="3"/>
      <c r="H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8" customHeight="1" x14ac:dyDescent="0.25">
      <c r="A328" s="251"/>
      <c r="C328" s="252"/>
      <c r="D328" s="21"/>
      <c r="E328" s="2"/>
      <c r="F328" s="3"/>
      <c r="G328" s="3"/>
      <c r="H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8" customHeight="1" x14ac:dyDescent="0.25">
      <c r="A329" s="251"/>
      <c r="C329" s="252"/>
      <c r="D329" s="21"/>
      <c r="E329" s="2"/>
      <c r="F329" s="3"/>
      <c r="G329" s="3"/>
      <c r="H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8" customHeight="1" x14ac:dyDescent="0.25">
      <c r="A330" s="251"/>
      <c r="C330" s="252"/>
      <c r="D330" s="21"/>
      <c r="E330" s="2"/>
      <c r="F330" s="3"/>
      <c r="G330" s="3"/>
      <c r="H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8" customHeight="1" x14ac:dyDescent="0.25">
      <c r="A331" s="251"/>
      <c r="C331" s="252"/>
      <c r="D331" s="21"/>
      <c r="E331" s="2"/>
      <c r="F331" s="3"/>
      <c r="G331" s="3"/>
      <c r="H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8" customHeight="1" x14ac:dyDescent="0.25">
      <c r="A332" s="251"/>
      <c r="C332" s="252"/>
      <c r="D332" s="21"/>
      <c r="E332" s="2"/>
      <c r="F332" s="3"/>
      <c r="G332" s="3"/>
      <c r="H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8" customHeight="1" x14ac:dyDescent="0.25">
      <c r="A333" s="251"/>
      <c r="C333" s="252"/>
      <c r="D333" s="21"/>
      <c r="E333" s="2"/>
      <c r="F333" s="3"/>
      <c r="G333" s="3"/>
      <c r="H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8" customHeight="1" x14ac:dyDescent="0.25">
      <c r="A334" s="251"/>
      <c r="C334" s="252"/>
      <c r="D334" s="21"/>
      <c r="E334" s="2"/>
      <c r="F334" s="3"/>
      <c r="G334" s="3"/>
      <c r="H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8" customHeight="1" x14ac:dyDescent="0.25">
      <c r="A335" s="251"/>
      <c r="C335" s="252"/>
      <c r="D335" s="21"/>
      <c r="E335" s="2"/>
      <c r="F335" s="3"/>
      <c r="G335" s="3"/>
      <c r="H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8" customHeight="1" x14ac:dyDescent="0.25">
      <c r="A336" s="251"/>
      <c r="C336" s="252"/>
      <c r="D336" s="21"/>
      <c r="E336" s="2"/>
      <c r="F336" s="3"/>
      <c r="G336" s="3"/>
      <c r="H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8" customHeight="1" x14ac:dyDescent="0.25">
      <c r="A337" s="251"/>
      <c r="C337" s="252"/>
      <c r="D337" s="21"/>
      <c r="E337" s="2"/>
      <c r="F337" s="3"/>
      <c r="G337" s="3"/>
      <c r="H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8" customHeight="1" x14ac:dyDescent="0.25">
      <c r="A338" s="251"/>
      <c r="C338" s="252"/>
      <c r="D338" s="21"/>
      <c r="E338" s="2"/>
      <c r="F338" s="3"/>
      <c r="G338" s="3"/>
      <c r="H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8" customHeight="1" x14ac:dyDescent="0.25">
      <c r="A339" s="251"/>
      <c r="C339" s="252"/>
      <c r="D339" s="21"/>
      <c r="E339" s="2"/>
      <c r="F339" s="3"/>
      <c r="G339" s="3"/>
      <c r="H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8" customHeight="1" x14ac:dyDescent="0.25">
      <c r="A340" s="251"/>
      <c r="C340" s="252"/>
      <c r="D340" s="21"/>
      <c r="E340" s="2"/>
      <c r="F340" s="3"/>
      <c r="G340" s="3"/>
      <c r="H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8" customHeight="1" x14ac:dyDescent="0.25">
      <c r="A341" s="251"/>
      <c r="C341" s="252"/>
      <c r="D341" s="21"/>
      <c r="E341" s="2"/>
      <c r="F341" s="3"/>
      <c r="G341" s="3"/>
      <c r="H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8" customHeight="1" x14ac:dyDescent="0.25">
      <c r="A342" s="251"/>
      <c r="C342" s="252"/>
      <c r="D342" s="21"/>
      <c r="E342" s="2"/>
      <c r="F342" s="3"/>
      <c r="G342" s="3"/>
      <c r="H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8" customHeight="1" x14ac:dyDescent="0.25">
      <c r="A343" s="251"/>
      <c r="C343" s="252"/>
      <c r="D343" s="21"/>
      <c r="E343" s="2"/>
      <c r="F343" s="3"/>
      <c r="G343" s="3"/>
      <c r="H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8" customHeight="1" x14ac:dyDescent="0.25">
      <c r="A344" s="251"/>
      <c r="C344" s="252"/>
      <c r="D344" s="21"/>
      <c r="E344" s="2"/>
      <c r="F344" s="3"/>
      <c r="G344" s="3"/>
      <c r="H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8" customHeight="1" x14ac:dyDescent="0.25">
      <c r="A345" s="251"/>
      <c r="C345" s="252"/>
      <c r="D345" s="21"/>
      <c r="E345" s="2"/>
      <c r="F345" s="3"/>
      <c r="G345" s="3"/>
      <c r="H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8" customHeight="1" x14ac:dyDescent="0.25">
      <c r="A346" s="251"/>
      <c r="C346" s="252"/>
      <c r="D346" s="21"/>
      <c r="E346" s="2"/>
      <c r="F346" s="3"/>
      <c r="G346" s="3"/>
      <c r="H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8" customHeight="1" x14ac:dyDescent="0.25">
      <c r="A347" s="251"/>
      <c r="C347" s="252"/>
      <c r="D347" s="21"/>
      <c r="E347" s="2"/>
      <c r="F347" s="3"/>
      <c r="G347" s="3"/>
      <c r="H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8" customHeight="1" x14ac:dyDescent="0.25">
      <c r="A348" s="251"/>
      <c r="C348" s="252"/>
      <c r="D348" s="21"/>
      <c r="E348" s="2"/>
      <c r="F348" s="3"/>
      <c r="G348" s="3"/>
      <c r="H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8" customHeight="1" x14ac:dyDescent="0.25">
      <c r="A349" s="251"/>
      <c r="C349" s="252"/>
      <c r="D349" s="21"/>
      <c r="E349" s="2"/>
      <c r="F349" s="3"/>
      <c r="G349" s="3"/>
      <c r="H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8" customHeight="1" x14ac:dyDescent="0.25">
      <c r="A350" s="251"/>
      <c r="C350" s="252"/>
      <c r="D350" s="21"/>
      <c r="E350" s="2"/>
      <c r="F350" s="3"/>
      <c r="G350" s="3"/>
      <c r="H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8" customHeight="1" x14ac:dyDescent="0.25">
      <c r="A351" s="251"/>
      <c r="C351" s="252"/>
      <c r="D351" s="21"/>
      <c r="E351" s="2"/>
      <c r="F351" s="3"/>
      <c r="G351" s="3"/>
      <c r="H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8" customHeight="1" x14ac:dyDescent="0.25">
      <c r="A352" s="251"/>
      <c r="C352" s="252"/>
      <c r="D352" s="21"/>
      <c r="E352" s="2"/>
      <c r="F352" s="3"/>
      <c r="G352" s="3"/>
      <c r="H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8" customHeight="1" x14ac:dyDescent="0.25">
      <c r="A353" s="251"/>
      <c r="C353" s="252"/>
      <c r="D353" s="21"/>
      <c r="E353" s="2"/>
      <c r="F353" s="3"/>
      <c r="G353" s="3"/>
      <c r="H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8" customHeight="1" x14ac:dyDescent="0.25">
      <c r="A354" s="251"/>
      <c r="C354" s="252"/>
      <c r="D354" s="21"/>
      <c r="E354" s="2"/>
      <c r="F354" s="3"/>
      <c r="G354" s="3"/>
      <c r="H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8" customHeight="1" x14ac:dyDescent="0.25">
      <c r="A355" s="251"/>
      <c r="C355" s="252"/>
      <c r="D355" s="21"/>
      <c r="E355" s="2"/>
      <c r="F355" s="3"/>
      <c r="G355" s="3"/>
      <c r="H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8" customHeight="1" x14ac:dyDescent="0.25">
      <c r="A356" s="251"/>
      <c r="C356" s="252"/>
      <c r="D356" s="21"/>
      <c r="E356" s="2"/>
      <c r="F356" s="3"/>
      <c r="G356" s="3"/>
      <c r="H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8" customHeight="1" x14ac:dyDescent="0.25">
      <c r="A357" s="251"/>
      <c r="C357" s="252"/>
      <c r="D357" s="21"/>
      <c r="E357" s="2"/>
      <c r="F357" s="3"/>
      <c r="G357" s="3"/>
      <c r="H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8" customHeight="1" x14ac:dyDescent="0.25">
      <c r="A358" s="251"/>
      <c r="C358" s="252"/>
      <c r="D358" s="21"/>
      <c r="E358" s="2"/>
      <c r="F358" s="3"/>
      <c r="G358" s="3"/>
      <c r="H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8" customHeight="1" x14ac:dyDescent="0.25">
      <c r="A359" s="251"/>
      <c r="C359" s="252"/>
      <c r="D359" s="21"/>
      <c r="E359" s="2"/>
      <c r="F359" s="3"/>
      <c r="G359" s="3"/>
      <c r="H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8" customHeight="1" x14ac:dyDescent="0.25">
      <c r="A360" s="251"/>
      <c r="C360" s="252"/>
      <c r="D360" s="21"/>
      <c r="E360" s="2"/>
      <c r="F360" s="3"/>
      <c r="G360" s="3"/>
      <c r="H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8" customHeight="1" x14ac:dyDescent="0.25">
      <c r="A361" s="251"/>
      <c r="C361" s="252"/>
      <c r="D361" s="21"/>
      <c r="E361" s="2"/>
      <c r="F361" s="3"/>
      <c r="G361" s="3"/>
      <c r="H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8" customHeight="1" x14ac:dyDescent="0.25">
      <c r="A362" s="251"/>
      <c r="C362" s="252"/>
      <c r="D362" s="21"/>
      <c r="E362" s="2"/>
      <c r="F362" s="3"/>
      <c r="G362" s="3"/>
      <c r="H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8" customHeight="1" x14ac:dyDescent="0.25">
      <c r="A363" s="251"/>
      <c r="C363" s="252"/>
      <c r="D363" s="21"/>
      <c r="E363" s="2"/>
      <c r="F363" s="3"/>
      <c r="G363" s="3"/>
      <c r="H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8" customHeight="1" x14ac:dyDescent="0.25">
      <c r="A364" s="251"/>
      <c r="C364" s="252"/>
      <c r="D364" s="21"/>
      <c r="E364" s="2"/>
      <c r="F364" s="3"/>
      <c r="G364" s="3"/>
      <c r="H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8" customHeight="1" x14ac:dyDescent="0.25">
      <c r="A365" s="251"/>
      <c r="C365" s="252"/>
      <c r="D365" s="21"/>
      <c r="E365" s="2"/>
      <c r="F365" s="3"/>
      <c r="G365" s="3"/>
      <c r="H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8" customHeight="1" x14ac:dyDescent="0.25">
      <c r="A366" s="251"/>
      <c r="C366" s="252"/>
      <c r="D366" s="21"/>
      <c r="E366" s="2"/>
      <c r="F366" s="3"/>
      <c r="G366" s="3"/>
      <c r="H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8" customHeight="1" x14ac:dyDescent="0.25">
      <c r="A367" s="251"/>
      <c r="C367" s="252"/>
      <c r="D367" s="21"/>
      <c r="E367" s="2"/>
      <c r="F367" s="3"/>
      <c r="G367" s="3"/>
      <c r="H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8" customHeight="1" x14ac:dyDescent="0.25">
      <c r="A368" s="251"/>
      <c r="C368" s="252"/>
      <c r="D368" s="21"/>
      <c r="E368" s="2"/>
      <c r="F368" s="3"/>
      <c r="G368" s="3"/>
      <c r="H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8" customHeight="1" x14ac:dyDescent="0.25">
      <c r="A369" s="251"/>
      <c r="C369" s="252"/>
      <c r="D369" s="21"/>
      <c r="E369" s="2"/>
      <c r="F369" s="3"/>
      <c r="G369" s="3"/>
      <c r="H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8" customHeight="1" x14ac:dyDescent="0.25">
      <c r="A370" s="251"/>
      <c r="C370" s="252"/>
      <c r="D370" s="21"/>
      <c r="E370" s="2"/>
      <c r="F370" s="3"/>
      <c r="G370" s="3"/>
      <c r="H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8" customHeight="1" x14ac:dyDescent="0.25">
      <c r="A371" s="251"/>
      <c r="C371" s="252"/>
      <c r="D371" s="21"/>
      <c r="E371" s="2"/>
      <c r="F371" s="3"/>
      <c r="G371" s="3"/>
      <c r="H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8" customHeight="1" x14ac:dyDescent="0.25">
      <c r="A372" s="251"/>
      <c r="C372" s="252"/>
      <c r="D372" s="21"/>
      <c r="E372" s="2"/>
      <c r="F372" s="3"/>
      <c r="G372" s="3"/>
      <c r="H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8" customHeight="1" x14ac:dyDescent="0.25">
      <c r="A373" s="251"/>
      <c r="C373" s="252"/>
      <c r="D373" s="21"/>
      <c r="E373" s="2"/>
      <c r="F373" s="3"/>
      <c r="G373" s="3"/>
      <c r="H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8" customHeight="1" x14ac:dyDescent="0.25">
      <c r="A374" s="251"/>
      <c r="C374" s="252"/>
      <c r="D374" s="21"/>
      <c r="E374" s="2"/>
      <c r="F374" s="3"/>
      <c r="G374" s="3"/>
      <c r="H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8" customHeight="1" x14ac:dyDescent="0.25">
      <c r="A375" s="251"/>
      <c r="C375" s="252"/>
      <c r="D375" s="21"/>
      <c r="E375" s="2"/>
      <c r="F375" s="3"/>
      <c r="G375" s="3"/>
      <c r="H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8" customHeight="1" x14ac:dyDescent="0.25">
      <c r="A376" s="251"/>
      <c r="C376" s="252"/>
      <c r="D376" s="21"/>
      <c r="E376" s="2"/>
      <c r="F376" s="3"/>
      <c r="G376" s="3"/>
      <c r="H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8" customHeight="1" x14ac:dyDescent="0.25">
      <c r="A377" s="251"/>
      <c r="C377" s="252"/>
      <c r="D377" s="21"/>
      <c r="E377" s="2"/>
      <c r="F377" s="3"/>
      <c r="G377" s="3"/>
      <c r="H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8" customHeight="1" x14ac:dyDescent="0.25">
      <c r="A378" s="251"/>
      <c r="C378" s="252"/>
      <c r="D378" s="21"/>
      <c r="E378" s="2"/>
      <c r="F378" s="3"/>
      <c r="G378" s="3"/>
      <c r="H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8" customHeight="1" x14ac:dyDescent="0.25">
      <c r="A379" s="251"/>
      <c r="C379" s="252"/>
      <c r="D379" s="21"/>
      <c r="E379" s="2"/>
      <c r="F379" s="3"/>
      <c r="G379" s="3"/>
      <c r="H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8" customHeight="1" x14ac:dyDescent="0.25">
      <c r="A380" s="251"/>
      <c r="C380" s="252"/>
      <c r="D380" s="21"/>
      <c r="E380" s="2"/>
      <c r="F380" s="3"/>
      <c r="G380" s="3"/>
      <c r="H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8" customHeight="1" x14ac:dyDescent="0.25">
      <c r="A381" s="251"/>
      <c r="C381" s="252"/>
      <c r="D381" s="21"/>
      <c r="E381" s="2"/>
      <c r="F381" s="3"/>
      <c r="G381" s="3"/>
      <c r="H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8" customHeight="1" x14ac:dyDescent="0.25">
      <c r="A382" s="251"/>
      <c r="C382" s="252"/>
      <c r="D382" s="21"/>
      <c r="E382" s="2"/>
      <c r="F382" s="3"/>
      <c r="G382" s="3"/>
      <c r="H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8" customHeight="1" x14ac:dyDescent="0.25">
      <c r="A383" s="251"/>
      <c r="C383" s="252"/>
      <c r="D383" s="21"/>
      <c r="E383" s="2"/>
      <c r="F383" s="3"/>
      <c r="G383" s="3"/>
      <c r="H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8" customHeight="1" x14ac:dyDescent="0.25">
      <c r="A384" s="251"/>
      <c r="C384" s="252"/>
      <c r="D384" s="21"/>
      <c r="E384" s="2"/>
      <c r="F384" s="3"/>
      <c r="G384" s="3"/>
      <c r="H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8" customHeight="1" x14ac:dyDescent="0.25">
      <c r="A385" s="251"/>
      <c r="C385" s="252"/>
      <c r="D385" s="21"/>
      <c r="E385" s="2"/>
      <c r="F385" s="3"/>
      <c r="G385" s="3"/>
      <c r="H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8" customHeight="1" x14ac:dyDescent="0.25">
      <c r="A386" s="251"/>
      <c r="C386" s="252"/>
      <c r="D386" s="21"/>
      <c r="E386" s="2"/>
      <c r="F386" s="3"/>
      <c r="G386" s="3"/>
      <c r="H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8" customHeight="1" x14ac:dyDescent="0.25">
      <c r="A387" s="251"/>
      <c r="C387" s="252"/>
      <c r="D387" s="21"/>
      <c r="E387" s="2"/>
      <c r="F387" s="3"/>
      <c r="G387" s="3"/>
      <c r="H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8" customHeight="1" x14ac:dyDescent="0.25">
      <c r="A388" s="251"/>
      <c r="C388" s="252"/>
      <c r="D388" s="21"/>
      <c r="E388" s="2"/>
      <c r="F388" s="3"/>
      <c r="G388" s="3"/>
      <c r="H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8" customHeight="1" x14ac:dyDescent="0.25">
      <c r="A389" s="251"/>
      <c r="C389" s="252"/>
      <c r="D389" s="21"/>
      <c r="E389" s="2"/>
      <c r="F389" s="3"/>
      <c r="G389" s="3"/>
      <c r="H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8" customHeight="1" x14ac:dyDescent="0.25">
      <c r="A390" s="251"/>
      <c r="C390" s="252"/>
      <c r="D390" s="21"/>
      <c r="E390" s="2"/>
      <c r="F390" s="3"/>
      <c r="G390" s="3"/>
      <c r="H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8" customHeight="1" x14ac:dyDescent="0.25">
      <c r="A391" s="251"/>
      <c r="C391" s="252"/>
      <c r="D391" s="21"/>
      <c r="E391" s="2"/>
      <c r="F391" s="3"/>
      <c r="G391" s="3"/>
      <c r="H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8" customHeight="1" x14ac:dyDescent="0.25">
      <c r="A392" s="251"/>
      <c r="C392" s="252"/>
      <c r="D392" s="21"/>
      <c r="E392" s="2"/>
      <c r="F392" s="3"/>
      <c r="G392" s="3"/>
      <c r="H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8" customHeight="1" x14ac:dyDescent="0.25">
      <c r="A393" s="251"/>
      <c r="C393" s="252"/>
      <c r="D393" s="21"/>
      <c r="E393" s="2"/>
      <c r="F393" s="3"/>
      <c r="G393" s="3"/>
      <c r="H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8" customHeight="1" x14ac:dyDescent="0.25">
      <c r="A394" s="251"/>
      <c r="C394" s="252"/>
      <c r="D394" s="21"/>
      <c r="E394" s="2"/>
      <c r="F394" s="3"/>
      <c r="G394" s="3"/>
      <c r="H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8" customHeight="1" x14ac:dyDescent="0.25">
      <c r="A395" s="251"/>
      <c r="C395" s="252"/>
      <c r="D395" s="21"/>
      <c r="E395" s="2"/>
      <c r="F395" s="3"/>
      <c r="G395" s="3"/>
      <c r="H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8" customHeight="1" x14ac:dyDescent="0.25">
      <c r="A396" s="251"/>
      <c r="C396" s="252"/>
      <c r="D396" s="21"/>
      <c r="E396" s="2"/>
      <c r="F396" s="3"/>
      <c r="G396" s="3"/>
      <c r="H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8" customHeight="1" x14ac:dyDescent="0.25">
      <c r="A397" s="251"/>
      <c r="C397" s="252"/>
      <c r="D397" s="21"/>
      <c r="E397" s="2"/>
      <c r="F397" s="3"/>
      <c r="G397" s="3"/>
      <c r="H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8" customHeight="1" x14ac:dyDescent="0.25">
      <c r="A398" s="251"/>
      <c r="C398" s="252"/>
      <c r="D398" s="21"/>
      <c r="E398" s="2"/>
      <c r="F398" s="3"/>
      <c r="G398" s="3"/>
      <c r="H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8" customHeight="1" x14ac:dyDescent="0.25">
      <c r="A399" s="251"/>
      <c r="C399" s="252"/>
      <c r="D399" s="21"/>
      <c r="E399" s="2"/>
      <c r="F399" s="3"/>
      <c r="G399" s="3"/>
      <c r="H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8" customHeight="1" x14ac:dyDescent="0.25">
      <c r="A400" s="251"/>
      <c r="C400" s="252"/>
      <c r="D400" s="21"/>
      <c r="E400" s="2"/>
      <c r="F400" s="3"/>
      <c r="G400" s="3"/>
      <c r="H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8" customHeight="1" x14ac:dyDescent="0.25">
      <c r="A401" s="251"/>
      <c r="C401" s="252"/>
      <c r="D401" s="21"/>
      <c r="E401" s="2"/>
      <c r="F401" s="3"/>
      <c r="G401" s="3"/>
      <c r="H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8" customHeight="1" x14ac:dyDescent="0.25">
      <c r="A402" s="251"/>
      <c r="C402" s="252"/>
      <c r="D402" s="21"/>
      <c r="E402" s="2"/>
      <c r="F402" s="3"/>
      <c r="G402" s="3"/>
      <c r="H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8" customHeight="1" x14ac:dyDescent="0.25">
      <c r="A403" s="251"/>
      <c r="C403" s="252"/>
      <c r="D403" s="21"/>
      <c r="E403" s="2"/>
      <c r="F403" s="3"/>
      <c r="G403" s="3"/>
      <c r="H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8" customHeight="1" x14ac:dyDescent="0.25">
      <c r="A404" s="251"/>
      <c r="C404" s="252"/>
      <c r="D404" s="21"/>
      <c r="E404" s="2"/>
      <c r="F404" s="3"/>
      <c r="G404" s="3"/>
      <c r="H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8" customHeight="1" x14ac:dyDescent="0.25">
      <c r="A405" s="251"/>
      <c r="C405" s="252"/>
      <c r="D405" s="21"/>
      <c r="E405" s="2"/>
      <c r="F405" s="3"/>
      <c r="G405" s="3"/>
      <c r="H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8" customHeight="1" x14ac:dyDescent="0.25">
      <c r="A406" s="251"/>
      <c r="C406" s="252"/>
      <c r="D406" s="21"/>
      <c r="E406" s="2"/>
      <c r="F406" s="3"/>
      <c r="G406" s="3"/>
      <c r="H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8" customHeight="1" x14ac:dyDescent="0.25">
      <c r="A407" s="251"/>
      <c r="C407" s="252"/>
      <c r="D407" s="21"/>
      <c r="E407" s="2"/>
      <c r="F407" s="3"/>
      <c r="G407" s="3"/>
      <c r="H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8" customHeight="1" x14ac:dyDescent="0.25">
      <c r="A408" s="251"/>
      <c r="C408" s="252"/>
      <c r="D408" s="21"/>
      <c r="E408" s="2"/>
      <c r="F408" s="3"/>
      <c r="G408" s="3"/>
      <c r="H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8" customHeight="1" x14ac:dyDescent="0.25">
      <c r="A409" s="251"/>
      <c r="C409" s="252"/>
      <c r="D409" s="21"/>
      <c r="E409" s="2"/>
      <c r="F409" s="3"/>
      <c r="G409" s="3"/>
      <c r="H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8" customHeight="1" x14ac:dyDescent="0.25">
      <c r="A410" s="251"/>
      <c r="C410" s="252"/>
      <c r="D410" s="21"/>
      <c r="E410" s="2"/>
      <c r="F410" s="3"/>
      <c r="G410" s="3"/>
      <c r="H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8" customHeight="1" x14ac:dyDescent="0.25">
      <c r="A411" s="251"/>
      <c r="C411" s="252"/>
      <c r="D411" s="21"/>
      <c r="E411" s="2"/>
      <c r="F411" s="3"/>
      <c r="G411" s="3"/>
      <c r="H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8" customHeight="1" x14ac:dyDescent="0.25">
      <c r="A412" s="251"/>
      <c r="C412" s="252"/>
      <c r="D412" s="21"/>
      <c r="E412" s="2"/>
      <c r="F412" s="3"/>
      <c r="G412" s="3"/>
      <c r="H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8" customHeight="1" x14ac:dyDescent="0.25">
      <c r="A413" s="251"/>
      <c r="C413" s="252"/>
      <c r="D413" s="21"/>
      <c r="E413" s="2"/>
      <c r="F413" s="3"/>
      <c r="G413" s="3"/>
      <c r="H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8" customHeight="1" x14ac:dyDescent="0.25">
      <c r="A414" s="251"/>
      <c r="C414" s="252"/>
      <c r="D414" s="21"/>
      <c r="E414" s="2"/>
      <c r="F414" s="3"/>
      <c r="G414" s="3"/>
      <c r="H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8" customHeight="1" x14ac:dyDescent="0.25">
      <c r="A415" s="251"/>
      <c r="C415" s="252"/>
      <c r="D415" s="21"/>
      <c r="E415" s="2"/>
      <c r="F415" s="3"/>
      <c r="G415" s="3"/>
      <c r="H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8" customHeight="1" x14ac:dyDescent="0.25">
      <c r="A416" s="251"/>
      <c r="C416" s="252"/>
      <c r="D416" s="21"/>
      <c r="E416" s="2"/>
      <c r="F416" s="3"/>
      <c r="G416" s="3"/>
      <c r="H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8" customHeight="1" x14ac:dyDescent="0.25">
      <c r="A417" s="251"/>
      <c r="C417" s="252"/>
      <c r="D417" s="21"/>
      <c r="E417" s="2"/>
      <c r="F417" s="3"/>
      <c r="G417" s="3"/>
      <c r="H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8" customHeight="1" x14ac:dyDescent="0.25">
      <c r="A418" s="251"/>
      <c r="C418" s="252"/>
      <c r="D418" s="21"/>
      <c r="E418" s="2"/>
      <c r="F418" s="3"/>
      <c r="G418" s="3"/>
      <c r="H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8" customHeight="1" x14ac:dyDescent="0.25">
      <c r="A419" s="251"/>
      <c r="C419" s="252"/>
      <c r="D419" s="21"/>
      <c r="E419" s="2"/>
      <c r="F419" s="3"/>
      <c r="G419" s="3"/>
      <c r="H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8" customHeight="1" x14ac:dyDescent="0.25">
      <c r="A420" s="251"/>
      <c r="C420" s="252"/>
      <c r="D420" s="21"/>
      <c r="E420" s="2"/>
      <c r="F420" s="3"/>
      <c r="G420" s="3"/>
      <c r="H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8" customHeight="1" x14ac:dyDescent="0.25">
      <c r="A421" s="251"/>
      <c r="C421" s="252"/>
      <c r="D421" s="21"/>
      <c r="E421" s="2"/>
      <c r="F421" s="3"/>
      <c r="G421" s="3"/>
      <c r="H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8" customHeight="1" x14ac:dyDescent="0.25">
      <c r="A422" s="251"/>
      <c r="C422" s="252"/>
      <c r="D422" s="21"/>
      <c r="E422" s="2"/>
      <c r="F422" s="3"/>
      <c r="G422" s="3"/>
      <c r="H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8" customHeight="1" x14ac:dyDescent="0.25">
      <c r="A423" s="251"/>
      <c r="C423" s="252"/>
      <c r="D423" s="21"/>
      <c r="E423" s="2"/>
      <c r="F423" s="3"/>
      <c r="G423" s="3"/>
      <c r="H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8" customHeight="1" x14ac:dyDescent="0.25">
      <c r="A424" s="251"/>
      <c r="C424" s="252"/>
      <c r="D424" s="21"/>
      <c r="E424" s="2"/>
      <c r="F424" s="3"/>
      <c r="G424" s="3"/>
      <c r="H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8" customHeight="1" x14ac:dyDescent="0.25">
      <c r="A425" s="251"/>
      <c r="C425" s="252"/>
      <c r="D425" s="21"/>
      <c r="E425" s="2"/>
      <c r="F425" s="3"/>
      <c r="G425" s="3"/>
      <c r="H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8" customHeight="1" x14ac:dyDescent="0.25">
      <c r="A426" s="251"/>
      <c r="C426" s="252"/>
      <c r="D426" s="21"/>
      <c r="E426" s="2"/>
      <c r="F426" s="3"/>
      <c r="G426" s="3"/>
      <c r="H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8" customHeight="1" x14ac:dyDescent="0.25">
      <c r="A427" s="251"/>
      <c r="C427" s="252"/>
      <c r="D427" s="21"/>
      <c r="E427" s="2"/>
      <c r="F427" s="3"/>
      <c r="G427" s="3"/>
      <c r="H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8" customHeight="1" x14ac:dyDescent="0.25">
      <c r="A428" s="251"/>
      <c r="C428" s="252"/>
      <c r="D428" s="21"/>
      <c r="E428" s="2"/>
      <c r="F428" s="3"/>
      <c r="G428" s="3"/>
      <c r="H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8" customHeight="1" x14ac:dyDescent="0.25">
      <c r="A429" s="251"/>
      <c r="C429" s="252"/>
      <c r="D429" s="21"/>
      <c r="E429" s="2"/>
      <c r="F429" s="3"/>
      <c r="G429" s="3"/>
      <c r="H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8" customHeight="1" x14ac:dyDescent="0.25">
      <c r="A430" s="251"/>
      <c r="C430" s="252"/>
      <c r="D430" s="21"/>
      <c r="E430" s="2"/>
      <c r="F430" s="3"/>
      <c r="G430" s="3"/>
      <c r="H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8" customHeight="1" x14ac:dyDescent="0.25">
      <c r="A431" s="251"/>
      <c r="C431" s="252"/>
      <c r="D431" s="21"/>
      <c r="E431" s="2"/>
      <c r="F431" s="3"/>
      <c r="G431" s="3"/>
      <c r="H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8" customHeight="1" x14ac:dyDescent="0.25">
      <c r="A432" s="251"/>
      <c r="C432" s="252"/>
      <c r="D432" s="21"/>
      <c r="E432" s="2"/>
      <c r="F432" s="3"/>
      <c r="G432" s="3"/>
      <c r="H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8" customHeight="1" x14ac:dyDescent="0.25">
      <c r="A433" s="251"/>
      <c r="C433" s="252"/>
      <c r="D433" s="21"/>
      <c r="E433" s="2"/>
      <c r="F433" s="3"/>
      <c r="G433" s="3"/>
      <c r="H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8" customHeight="1" x14ac:dyDescent="0.25">
      <c r="A434" s="251"/>
      <c r="C434" s="252"/>
      <c r="D434" s="21"/>
      <c r="E434" s="2"/>
      <c r="F434" s="3"/>
      <c r="G434" s="3"/>
      <c r="H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8" customHeight="1" x14ac:dyDescent="0.25">
      <c r="A435" s="251"/>
      <c r="C435" s="252"/>
      <c r="D435" s="21"/>
      <c r="E435" s="2"/>
      <c r="F435" s="3"/>
      <c r="G435" s="3"/>
      <c r="H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8" customHeight="1" x14ac:dyDescent="0.25">
      <c r="A436" s="251"/>
      <c r="C436" s="252"/>
      <c r="D436" s="21"/>
      <c r="E436" s="2"/>
      <c r="F436" s="3"/>
      <c r="G436" s="3"/>
      <c r="H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8" customHeight="1" x14ac:dyDescent="0.25">
      <c r="A437" s="251"/>
      <c r="C437" s="252"/>
      <c r="D437" s="21"/>
      <c r="E437" s="2"/>
      <c r="F437" s="3"/>
      <c r="G437" s="3"/>
      <c r="H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8" customHeight="1" x14ac:dyDescent="0.25">
      <c r="A438" s="251"/>
      <c r="C438" s="252"/>
      <c r="D438" s="21"/>
      <c r="E438" s="2"/>
      <c r="F438" s="3"/>
      <c r="G438" s="3"/>
      <c r="H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8" customHeight="1" x14ac:dyDescent="0.25">
      <c r="A439" s="251"/>
      <c r="C439" s="252"/>
      <c r="D439" s="21"/>
      <c r="E439" s="2"/>
      <c r="F439" s="3"/>
      <c r="G439" s="3"/>
      <c r="H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8" customHeight="1" x14ac:dyDescent="0.25">
      <c r="A440" s="251"/>
      <c r="C440" s="252"/>
      <c r="D440" s="21"/>
      <c r="E440" s="2"/>
      <c r="F440" s="3"/>
      <c r="G440" s="3"/>
      <c r="H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8" customHeight="1" x14ac:dyDescent="0.25">
      <c r="A441" s="251"/>
      <c r="C441" s="252"/>
      <c r="D441" s="21"/>
      <c r="E441" s="2"/>
      <c r="F441" s="3"/>
      <c r="G441" s="3"/>
      <c r="H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8" customHeight="1" x14ac:dyDescent="0.25">
      <c r="A442" s="251"/>
      <c r="C442" s="252"/>
      <c r="D442" s="21"/>
      <c r="E442" s="2"/>
      <c r="F442" s="3"/>
      <c r="G442" s="3"/>
      <c r="H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8" customHeight="1" x14ac:dyDescent="0.25">
      <c r="A443" s="251"/>
      <c r="C443" s="252"/>
      <c r="D443" s="21"/>
      <c r="E443" s="2"/>
      <c r="F443" s="3"/>
      <c r="G443" s="3"/>
      <c r="H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8" customHeight="1" x14ac:dyDescent="0.25">
      <c r="A444" s="251"/>
      <c r="C444" s="252"/>
      <c r="D444" s="21"/>
      <c r="E444" s="2"/>
      <c r="F444" s="3"/>
      <c r="G444" s="3"/>
      <c r="H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8" customHeight="1" x14ac:dyDescent="0.25">
      <c r="A445" s="251"/>
      <c r="C445" s="252"/>
      <c r="D445" s="21"/>
      <c r="E445" s="2"/>
      <c r="F445" s="3"/>
      <c r="G445" s="3"/>
      <c r="H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8" customHeight="1" x14ac:dyDescent="0.25">
      <c r="A446" s="251"/>
      <c r="C446" s="252"/>
      <c r="D446" s="21"/>
      <c r="E446" s="2"/>
      <c r="F446" s="3"/>
      <c r="G446" s="3"/>
      <c r="H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8" customHeight="1" x14ac:dyDescent="0.25">
      <c r="A447" s="251"/>
      <c r="C447" s="252"/>
      <c r="D447" s="21"/>
      <c r="E447" s="2"/>
      <c r="F447" s="3"/>
      <c r="G447" s="3"/>
      <c r="H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8" customHeight="1" x14ac:dyDescent="0.25">
      <c r="A448" s="251"/>
      <c r="C448" s="252"/>
      <c r="D448" s="21"/>
      <c r="E448" s="2"/>
      <c r="F448" s="3"/>
      <c r="G448" s="3"/>
      <c r="H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8" customHeight="1" x14ac:dyDescent="0.25">
      <c r="A449" s="251"/>
      <c r="C449" s="252"/>
      <c r="D449" s="21"/>
      <c r="E449" s="2"/>
      <c r="F449" s="3"/>
      <c r="G449" s="3"/>
      <c r="H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8" customHeight="1" x14ac:dyDescent="0.25">
      <c r="A450" s="251"/>
      <c r="C450" s="252"/>
      <c r="D450" s="21"/>
      <c r="E450" s="2"/>
      <c r="F450" s="3"/>
      <c r="G450" s="3"/>
      <c r="H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8" customHeight="1" x14ac:dyDescent="0.25">
      <c r="A451" s="251"/>
      <c r="C451" s="252"/>
      <c r="D451" s="21"/>
      <c r="E451" s="2"/>
      <c r="F451" s="3"/>
      <c r="G451" s="3"/>
      <c r="H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8" customHeight="1" x14ac:dyDescent="0.25">
      <c r="A452" s="251"/>
      <c r="C452" s="252"/>
      <c r="D452" s="21"/>
      <c r="E452" s="2"/>
      <c r="F452" s="3"/>
      <c r="G452" s="3"/>
      <c r="H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8" customHeight="1" x14ac:dyDescent="0.25">
      <c r="A453" s="251"/>
      <c r="C453" s="252"/>
      <c r="D453" s="21"/>
      <c r="E453" s="2"/>
      <c r="F453" s="3"/>
      <c r="G453" s="3"/>
      <c r="H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8" customHeight="1" x14ac:dyDescent="0.25">
      <c r="A454" s="251"/>
      <c r="C454" s="252"/>
      <c r="D454" s="21"/>
      <c r="E454" s="2"/>
      <c r="F454" s="3"/>
      <c r="G454" s="3"/>
      <c r="H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8" customHeight="1" x14ac:dyDescent="0.25">
      <c r="A455" s="251"/>
      <c r="C455" s="252"/>
      <c r="D455" s="21"/>
      <c r="E455" s="2"/>
      <c r="F455" s="3"/>
      <c r="G455" s="3"/>
      <c r="H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8" customHeight="1" x14ac:dyDescent="0.25">
      <c r="A456" s="251"/>
      <c r="C456" s="252"/>
      <c r="D456" s="21"/>
      <c r="E456" s="2"/>
      <c r="F456" s="3"/>
      <c r="G456" s="3"/>
      <c r="H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8" customHeight="1" x14ac:dyDescent="0.25">
      <c r="A457" s="251"/>
      <c r="C457" s="252"/>
      <c r="D457" s="21"/>
      <c r="E457" s="2"/>
      <c r="F457" s="3"/>
      <c r="G457" s="3"/>
      <c r="H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8" customHeight="1" x14ac:dyDescent="0.25">
      <c r="A458" s="251"/>
      <c r="C458" s="252"/>
      <c r="D458" s="21"/>
      <c r="E458" s="2"/>
      <c r="F458" s="3"/>
      <c r="G458" s="3"/>
      <c r="H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8" customHeight="1" x14ac:dyDescent="0.25">
      <c r="A459" s="251"/>
      <c r="C459" s="252"/>
      <c r="D459" s="21"/>
      <c r="E459" s="2"/>
      <c r="F459" s="3"/>
      <c r="G459" s="3"/>
      <c r="H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8" customHeight="1" x14ac:dyDescent="0.25">
      <c r="A460" s="251"/>
      <c r="C460" s="252"/>
      <c r="D460" s="21"/>
      <c r="E460" s="2"/>
      <c r="F460" s="3"/>
      <c r="G460" s="3"/>
      <c r="H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8" customHeight="1" x14ac:dyDescent="0.25">
      <c r="A461" s="251"/>
      <c r="C461" s="252"/>
      <c r="D461" s="21"/>
      <c r="E461" s="2"/>
      <c r="F461" s="3"/>
      <c r="G461" s="3"/>
      <c r="H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8" customHeight="1" x14ac:dyDescent="0.25">
      <c r="A462" s="251"/>
      <c r="C462" s="252"/>
      <c r="D462" s="21"/>
      <c r="E462" s="2"/>
      <c r="F462" s="3"/>
      <c r="G462" s="3"/>
      <c r="H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8" customHeight="1" x14ac:dyDescent="0.25">
      <c r="A463" s="251"/>
      <c r="C463" s="252"/>
      <c r="D463" s="21"/>
      <c r="E463" s="2"/>
      <c r="F463" s="3"/>
      <c r="G463" s="3"/>
      <c r="H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8" customHeight="1" x14ac:dyDescent="0.25">
      <c r="A464" s="251"/>
      <c r="C464" s="252"/>
      <c r="D464" s="21"/>
      <c r="E464" s="2"/>
      <c r="F464" s="3"/>
      <c r="G464" s="3"/>
      <c r="H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8" customHeight="1" x14ac:dyDescent="0.25">
      <c r="A465" s="251"/>
      <c r="C465" s="252"/>
      <c r="D465" s="21"/>
      <c r="E465" s="2"/>
      <c r="F465" s="3"/>
      <c r="G465" s="3"/>
      <c r="H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8" customHeight="1" x14ac:dyDescent="0.25">
      <c r="A466" s="251"/>
      <c r="C466" s="252"/>
      <c r="D466" s="21"/>
      <c r="E466" s="2"/>
      <c r="F466" s="3"/>
      <c r="G466" s="3"/>
      <c r="H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8" customHeight="1" x14ac:dyDescent="0.25">
      <c r="A467" s="251"/>
      <c r="C467" s="252"/>
      <c r="D467" s="21"/>
      <c r="E467" s="2"/>
      <c r="F467" s="3"/>
      <c r="G467" s="3"/>
      <c r="H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8" customHeight="1" x14ac:dyDescent="0.25">
      <c r="A468" s="251"/>
      <c r="C468" s="252"/>
      <c r="D468" s="21"/>
      <c r="E468" s="2"/>
      <c r="F468" s="3"/>
      <c r="G468" s="3"/>
      <c r="H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8" customHeight="1" x14ac:dyDescent="0.25">
      <c r="A469" s="251"/>
      <c r="C469" s="252"/>
      <c r="D469" s="21"/>
      <c r="E469" s="2"/>
      <c r="F469" s="3"/>
      <c r="G469" s="3"/>
      <c r="H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8" customHeight="1" x14ac:dyDescent="0.25">
      <c r="A470" s="251"/>
      <c r="C470" s="252"/>
      <c r="D470" s="21"/>
      <c r="E470" s="2"/>
      <c r="F470" s="3"/>
      <c r="G470" s="3"/>
      <c r="H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8" customHeight="1" x14ac:dyDescent="0.25">
      <c r="A471" s="251"/>
      <c r="C471" s="252"/>
      <c r="D471" s="21"/>
      <c r="E471" s="2"/>
      <c r="F471" s="3"/>
      <c r="G471" s="3"/>
      <c r="H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8" customHeight="1" x14ac:dyDescent="0.25">
      <c r="A472" s="251"/>
      <c r="C472" s="252"/>
      <c r="D472" s="21"/>
      <c r="E472" s="2"/>
      <c r="F472" s="3"/>
      <c r="G472" s="3"/>
      <c r="H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8" customHeight="1" x14ac:dyDescent="0.25">
      <c r="A473" s="251"/>
      <c r="C473" s="252"/>
      <c r="D473" s="21"/>
      <c r="E473" s="2"/>
      <c r="F473" s="3"/>
      <c r="G473" s="3"/>
      <c r="H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8" customHeight="1" x14ac:dyDescent="0.25">
      <c r="A474" s="251"/>
      <c r="C474" s="252"/>
      <c r="D474" s="21"/>
      <c r="E474" s="2"/>
      <c r="F474" s="3"/>
      <c r="G474" s="3"/>
      <c r="H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8" customHeight="1" x14ac:dyDescent="0.25">
      <c r="A475" s="251"/>
      <c r="C475" s="252"/>
      <c r="D475" s="21"/>
      <c r="E475" s="2"/>
      <c r="F475" s="3"/>
      <c r="G475" s="3"/>
      <c r="H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8" customHeight="1" x14ac:dyDescent="0.25">
      <c r="A476" s="251"/>
      <c r="C476" s="252"/>
      <c r="D476" s="21"/>
      <c r="E476" s="2"/>
      <c r="F476" s="3"/>
      <c r="G476" s="3"/>
      <c r="H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8" customHeight="1" x14ac:dyDescent="0.25">
      <c r="A477" s="251"/>
      <c r="C477" s="252"/>
      <c r="D477" s="21"/>
      <c r="E477" s="2"/>
      <c r="F477" s="3"/>
      <c r="G477" s="3"/>
      <c r="H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8" customHeight="1" x14ac:dyDescent="0.25">
      <c r="A478" s="251"/>
      <c r="C478" s="252"/>
      <c r="D478" s="21"/>
      <c r="E478" s="2"/>
      <c r="F478" s="3"/>
      <c r="G478" s="3"/>
      <c r="H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8" customHeight="1" x14ac:dyDescent="0.25">
      <c r="A479" s="251"/>
      <c r="C479" s="252"/>
      <c r="D479" s="21"/>
      <c r="E479" s="2"/>
      <c r="F479" s="3"/>
      <c r="G479" s="3"/>
      <c r="H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8" customHeight="1" x14ac:dyDescent="0.25">
      <c r="A480" s="251"/>
      <c r="C480" s="252"/>
      <c r="D480" s="21"/>
      <c r="E480" s="2"/>
      <c r="F480" s="3"/>
      <c r="G480" s="3"/>
      <c r="H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8" customHeight="1" x14ac:dyDescent="0.25">
      <c r="A481" s="251"/>
      <c r="C481" s="252"/>
      <c r="D481" s="21"/>
      <c r="E481" s="2"/>
      <c r="F481" s="3"/>
      <c r="G481" s="3"/>
      <c r="H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8" customHeight="1" x14ac:dyDescent="0.25">
      <c r="A482" s="251"/>
      <c r="C482" s="252"/>
      <c r="D482" s="21"/>
      <c r="E482" s="2"/>
      <c r="F482" s="3"/>
      <c r="G482" s="3"/>
      <c r="H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8" customHeight="1" x14ac:dyDescent="0.25">
      <c r="A483" s="251"/>
      <c r="C483" s="252"/>
      <c r="D483" s="21"/>
      <c r="E483" s="2"/>
      <c r="F483" s="3"/>
      <c r="G483" s="3"/>
      <c r="H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8" customHeight="1" x14ac:dyDescent="0.25">
      <c r="A484" s="251"/>
      <c r="C484" s="252"/>
      <c r="D484" s="21"/>
      <c r="E484" s="2"/>
      <c r="F484" s="3"/>
      <c r="G484" s="3"/>
      <c r="H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8" customHeight="1" x14ac:dyDescent="0.25">
      <c r="A485" s="251"/>
      <c r="C485" s="252"/>
      <c r="D485" s="21"/>
      <c r="E485" s="2"/>
      <c r="F485" s="3"/>
      <c r="G485" s="3"/>
      <c r="H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8" customHeight="1" x14ac:dyDescent="0.25">
      <c r="A486" s="251"/>
      <c r="C486" s="252"/>
      <c r="D486" s="21"/>
      <c r="E486" s="2"/>
      <c r="F486" s="3"/>
      <c r="G486" s="3"/>
      <c r="H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8" customHeight="1" x14ac:dyDescent="0.25">
      <c r="A487" s="251"/>
      <c r="C487" s="252"/>
      <c r="D487" s="21"/>
      <c r="E487" s="2"/>
      <c r="F487" s="3"/>
      <c r="G487" s="3"/>
      <c r="H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8" customHeight="1" x14ac:dyDescent="0.25">
      <c r="A488" s="251"/>
      <c r="C488" s="252"/>
      <c r="D488" s="21"/>
      <c r="E488" s="2"/>
      <c r="F488" s="3"/>
      <c r="G488" s="3"/>
      <c r="H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8" customHeight="1" x14ac:dyDescent="0.25">
      <c r="A489" s="251"/>
      <c r="C489" s="252"/>
      <c r="D489" s="21"/>
      <c r="E489" s="2"/>
      <c r="F489" s="3"/>
      <c r="G489" s="3"/>
      <c r="H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8" customHeight="1" x14ac:dyDescent="0.25">
      <c r="A490" s="251"/>
      <c r="C490" s="252"/>
      <c r="D490" s="21"/>
      <c r="E490" s="2"/>
      <c r="F490" s="3"/>
      <c r="G490" s="3"/>
      <c r="H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8" customHeight="1" x14ac:dyDescent="0.25">
      <c r="A491" s="251"/>
      <c r="C491" s="252"/>
      <c r="D491" s="21"/>
      <c r="E491" s="2"/>
      <c r="F491" s="3"/>
      <c r="G491" s="3"/>
      <c r="H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8" customHeight="1" x14ac:dyDescent="0.25">
      <c r="A492" s="251"/>
      <c r="C492" s="252"/>
      <c r="D492" s="21"/>
      <c r="E492" s="2"/>
      <c r="F492" s="3"/>
      <c r="G492" s="3"/>
      <c r="H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8" customHeight="1" x14ac:dyDescent="0.25">
      <c r="A493" s="251"/>
      <c r="C493" s="252"/>
      <c r="D493" s="21"/>
      <c r="E493" s="2"/>
      <c r="F493" s="3"/>
      <c r="G493" s="3"/>
      <c r="H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8" customHeight="1" x14ac:dyDescent="0.25">
      <c r="A494" s="251"/>
      <c r="C494" s="252"/>
      <c r="D494" s="21"/>
      <c r="E494" s="2"/>
      <c r="F494" s="3"/>
      <c r="G494" s="3"/>
      <c r="H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8" customHeight="1" x14ac:dyDescent="0.25">
      <c r="A495" s="251"/>
      <c r="C495" s="252"/>
      <c r="D495" s="21"/>
      <c r="E495" s="2"/>
      <c r="F495" s="3"/>
      <c r="G495" s="3"/>
      <c r="H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8" customHeight="1" x14ac:dyDescent="0.25">
      <c r="A496" s="251"/>
      <c r="C496" s="252"/>
      <c r="D496" s="21"/>
      <c r="E496" s="2"/>
      <c r="F496" s="3"/>
      <c r="G496" s="3"/>
      <c r="H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8" customHeight="1" x14ac:dyDescent="0.25">
      <c r="A497" s="251"/>
      <c r="C497" s="252"/>
      <c r="D497" s="21"/>
      <c r="E497" s="2"/>
      <c r="F497" s="3"/>
      <c r="G497" s="3"/>
      <c r="H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8" customHeight="1" x14ac:dyDescent="0.25">
      <c r="A498" s="251"/>
      <c r="C498" s="252"/>
      <c r="D498" s="21"/>
      <c r="E498" s="2"/>
      <c r="F498" s="3"/>
      <c r="G498" s="3"/>
      <c r="H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8" customHeight="1" x14ac:dyDescent="0.25">
      <c r="A499" s="251"/>
      <c r="C499" s="252"/>
      <c r="D499" s="21"/>
      <c r="E499" s="2"/>
      <c r="F499" s="3"/>
      <c r="G499" s="3"/>
      <c r="H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8" customHeight="1" x14ac:dyDescent="0.25">
      <c r="A500" s="251"/>
      <c r="C500" s="252"/>
      <c r="D500" s="21"/>
      <c r="E500" s="2"/>
      <c r="F500" s="3"/>
      <c r="G500" s="3"/>
      <c r="H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8" customHeight="1" x14ac:dyDescent="0.25">
      <c r="A501" s="251"/>
      <c r="C501" s="252"/>
      <c r="D501" s="21"/>
      <c r="E501" s="2"/>
      <c r="F501" s="3"/>
      <c r="G501" s="3"/>
      <c r="H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8" customHeight="1" x14ac:dyDescent="0.25">
      <c r="A502" s="251"/>
      <c r="C502" s="252"/>
      <c r="D502" s="21"/>
      <c r="E502" s="2"/>
      <c r="F502" s="3"/>
      <c r="G502" s="3"/>
      <c r="H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8" customHeight="1" x14ac:dyDescent="0.25">
      <c r="A503" s="251"/>
      <c r="C503" s="252"/>
      <c r="D503" s="21"/>
      <c r="E503" s="2"/>
      <c r="F503" s="3"/>
      <c r="G503" s="3"/>
      <c r="H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8" customHeight="1" x14ac:dyDescent="0.25">
      <c r="A504" s="251"/>
      <c r="C504" s="252"/>
      <c r="D504" s="21"/>
      <c r="E504" s="2"/>
      <c r="F504" s="3"/>
      <c r="G504" s="3"/>
      <c r="H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8" customHeight="1" x14ac:dyDescent="0.25">
      <c r="A505" s="251"/>
      <c r="C505" s="252"/>
      <c r="D505" s="21"/>
      <c r="E505" s="2"/>
      <c r="F505" s="3"/>
      <c r="G505" s="3"/>
      <c r="H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8" customHeight="1" x14ac:dyDescent="0.25">
      <c r="A506" s="251"/>
      <c r="C506" s="252"/>
      <c r="D506" s="21"/>
      <c r="E506" s="2"/>
      <c r="F506" s="3"/>
      <c r="G506" s="3"/>
      <c r="H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8" customHeight="1" x14ac:dyDescent="0.25">
      <c r="A507" s="251"/>
      <c r="C507" s="252"/>
      <c r="D507" s="21"/>
      <c r="E507" s="2"/>
      <c r="F507" s="3"/>
      <c r="G507" s="3"/>
      <c r="H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8" customHeight="1" x14ac:dyDescent="0.25">
      <c r="A508" s="251"/>
      <c r="C508" s="252"/>
      <c r="D508" s="21"/>
      <c r="E508" s="2"/>
      <c r="F508" s="3"/>
      <c r="G508" s="3"/>
      <c r="H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8" customHeight="1" x14ac:dyDescent="0.25">
      <c r="A509" s="251"/>
      <c r="C509" s="252"/>
      <c r="D509" s="21"/>
      <c r="E509" s="2"/>
      <c r="F509" s="3"/>
      <c r="G509" s="3"/>
      <c r="H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8" customHeight="1" x14ac:dyDescent="0.25">
      <c r="A510" s="251"/>
      <c r="C510" s="252"/>
      <c r="D510" s="21"/>
      <c r="E510" s="2"/>
      <c r="F510" s="3"/>
      <c r="G510" s="3"/>
      <c r="H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8" customHeight="1" x14ac:dyDescent="0.25">
      <c r="A511" s="251"/>
      <c r="C511" s="252"/>
      <c r="D511" s="21"/>
      <c r="E511" s="2"/>
      <c r="F511" s="3"/>
      <c r="G511" s="3"/>
      <c r="H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8" customHeight="1" x14ac:dyDescent="0.25">
      <c r="A512" s="251"/>
      <c r="C512" s="252"/>
      <c r="D512" s="21"/>
      <c r="E512" s="2"/>
      <c r="F512" s="3"/>
      <c r="G512" s="3"/>
      <c r="H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8" customHeight="1" x14ac:dyDescent="0.25">
      <c r="A513" s="251"/>
      <c r="C513" s="252"/>
      <c r="D513" s="21"/>
      <c r="E513" s="2"/>
      <c r="F513" s="3"/>
      <c r="G513" s="3"/>
      <c r="H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8" customHeight="1" x14ac:dyDescent="0.25">
      <c r="A514" s="251"/>
      <c r="C514" s="252"/>
      <c r="D514" s="21"/>
      <c r="E514" s="2"/>
      <c r="F514" s="3"/>
      <c r="G514" s="3"/>
      <c r="H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8" customHeight="1" x14ac:dyDescent="0.25">
      <c r="A515" s="251"/>
      <c r="C515" s="252"/>
      <c r="D515" s="21"/>
      <c r="E515" s="2"/>
      <c r="F515" s="3"/>
      <c r="G515" s="3"/>
      <c r="H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8" customHeight="1" x14ac:dyDescent="0.25">
      <c r="A516" s="251"/>
      <c r="C516" s="252"/>
      <c r="D516" s="21"/>
      <c r="E516" s="2"/>
      <c r="F516" s="3"/>
      <c r="G516" s="3"/>
      <c r="H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8" customHeight="1" x14ac:dyDescent="0.25">
      <c r="A517" s="251"/>
      <c r="C517" s="252"/>
      <c r="D517" s="21"/>
      <c r="E517" s="2"/>
      <c r="F517" s="3"/>
      <c r="G517" s="3"/>
      <c r="H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8" customHeight="1" x14ac:dyDescent="0.25">
      <c r="A518" s="251"/>
      <c r="C518" s="252"/>
      <c r="D518" s="21"/>
      <c r="E518" s="2"/>
      <c r="F518" s="3"/>
      <c r="G518" s="3"/>
      <c r="H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8" customHeight="1" x14ac:dyDescent="0.25">
      <c r="A519" s="251"/>
      <c r="C519" s="252"/>
      <c r="D519" s="21"/>
      <c r="E519" s="2"/>
      <c r="F519" s="3"/>
      <c r="G519" s="3"/>
      <c r="H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8" customHeight="1" x14ac:dyDescent="0.25">
      <c r="A520" s="251"/>
      <c r="C520" s="252"/>
      <c r="D520" s="21"/>
      <c r="E520" s="2"/>
      <c r="F520" s="3"/>
      <c r="G520" s="3"/>
      <c r="H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8" customHeight="1" x14ac:dyDescent="0.25">
      <c r="A521" s="251"/>
      <c r="C521" s="252"/>
      <c r="D521" s="21"/>
      <c r="E521" s="2"/>
      <c r="F521" s="3"/>
      <c r="G521" s="3"/>
      <c r="H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8" customHeight="1" x14ac:dyDescent="0.25">
      <c r="A522" s="251"/>
      <c r="C522" s="252"/>
      <c r="D522" s="21"/>
      <c r="E522" s="2"/>
      <c r="F522" s="3"/>
      <c r="G522" s="3"/>
      <c r="H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8" customHeight="1" x14ac:dyDescent="0.25">
      <c r="A523" s="251"/>
      <c r="C523" s="252"/>
      <c r="D523" s="21"/>
      <c r="E523" s="2"/>
      <c r="F523" s="3"/>
      <c r="G523" s="3"/>
      <c r="H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8" customHeight="1" x14ac:dyDescent="0.25">
      <c r="A524" s="251"/>
      <c r="C524" s="252"/>
      <c r="D524" s="21"/>
      <c r="E524" s="2"/>
      <c r="F524" s="3"/>
      <c r="G524" s="3"/>
      <c r="H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8" customHeight="1" x14ac:dyDescent="0.25">
      <c r="A525" s="251"/>
      <c r="C525" s="252"/>
      <c r="D525" s="21"/>
      <c r="E525" s="2"/>
      <c r="F525" s="3"/>
      <c r="G525" s="3"/>
      <c r="H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8" customHeight="1" x14ac:dyDescent="0.25">
      <c r="A526" s="251"/>
      <c r="C526" s="252"/>
      <c r="D526" s="21"/>
      <c r="E526" s="2"/>
      <c r="F526" s="3"/>
      <c r="G526" s="3"/>
      <c r="H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8" customHeight="1" x14ac:dyDescent="0.25">
      <c r="A527" s="251"/>
      <c r="C527" s="252"/>
      <c r="D527" s="21"/>
      <c r="E527" s="2"/>
      <c r="F527" s="3"/>
      <c r="G527" s="3"/>
      <c r="H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8" customHeight="1" x14ac:dyDescent="0.25">
      <c r="A528" s="251"/>
      <c r="C528" s="252"/>
      <c r="D528" s="21"/>
      <c r="E528" s="2"/>
      <c r="F528" s="3"/>
      <c r="G528" s="3"/>
      <c r="H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8" customHeight="1" x14ac:dyDescent="0.25">
      <c r="A529" s="251"/>
      <c r="C529" s="252"/>
      <c r="D529" s="21"/>
      <c r="E529" s="2"/>
      <c r="F529" s="3"/>
      <c r="G529" s="3"/>
      <c r="H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8" customHeight="1" x14ac:dyDescent="0.25">
      <c r="A530" s="251"/>
      <c r="C530" s="252"/>
      <c r="D530" s="21"/>
      <c r="E530" s="2"/>
      <c r="F530" s="3"/>
      <c r="G530" s="3"/>
      <c r="H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8" customHeight="1" x14ac:dyDescent="0.25">
      <c r="A531" s="251"/>
      <c r="C531" s="252"/>
      <c r="D531" s="21"/>
      <c r="E531" s="2"/>
      <c r="F531" s="3"/>
      <c r="G531" s="3"/>
      <c r="H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8" customHeight="1" x14ac:dyDescent="0.25">
      <c r="A532" s="251"/>
      <c r="C532" s="252"/>
      <c r="D532" s="21"/>
      <c r="E532" s="2"/>
      <c r="F532" s="3"/>
      <c r="G532" s="3"/>
      <c r="H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8" customHeight="1" x14ac:dyDescent="0.25">
      <c r="A533" s="251"/>
      <c r="C533" s="252"/>
      <c r="D533" s="21"/>
      <c r="E533" s="2"/>
      <c r="F533" s="3"/>
      <c r="G533" s="3"/>
      <c r="H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8" customHeight="1" x14ac:dyDescent="0.25">
      <c r="A534" s="251"/>
      <c r="C534" s="252"/>
      <c r="D534" s="21"/>
      <c r="E534" s="2"/>
      <c r="F534" s="3"/>
      <c r="G534" s="3"/>
      <c r="H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8" customHeight="1" x14ac:dyDescent="0.25">
      <c r="A535" s="251"/>
      <c r="C535" s="252"/>
      <c r="D535" s="21"/>
      <c r="E535" s="2"/>
      <c r="F535" s="3"/>
      <c r="G535" s="3"/>
      <c r="H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8" customHeight="1" x14ac:dyDescent="0.25">
      <c r="A536" s="251"/>
      <c r="C536" s="252"/>
      <c r="D536" s="21"/>
      <c r="E536" s="2"/>
      <c r="F536" s="3"/>
      <c r="G536" s="3"/>
      <c r="H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8" customHeight="1" x14ac:dyDescent="0.25">
      <c r="A537" s="251"/>
      <c r="C537" s="252"/>
      <c r="D537" s="21"/>
      <c r="E537" s="2"/>
      <c r="F537" s="3"/>
      <c r="G537" s="3"/>
      <c r="H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8" customHeight="1" x14ac:dyDescent="0.25">
      <c r="A538" s="251"/>
      <c r="C538" s="252"/>
      <c r="D538" s="21"/>
      <c r="E538" s="2"/>
      <c r="F538" s="3"/>
      <c r="G538" s="3"/>
      <c r="H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8" customHeight="1" x14ac:dyDescent="0.25">
      <c r="A539" s="251"/>
      <c r="C539" s="252"/>
      <c r="D539" s="21"/>
      <c r="E539" s="2"/>
      <c r="F539" s="3"/>
      <c r="G539" s="3"/>
      <c r="H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8" customHeight="1" x14ac:dyDescent="0.25">
      <c r="A540" s="251"/>
      <c r="C540" s="252"/>
      <c r="D540" s="21"/>
      <c r="E540" s="2"/>
      <c r="F540" s="3"/>
      <c r="G540" s="3"/>
      <c r="H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8" customHeight="1" x14ac:dyDescent="0.25">
      <c r="A541" s="251"/>
      <c r="C541" s="252"/>
      <c r="D541" s="21"/>
      <c r="E541" s="2"/>
      <c r="F541" s="3"/>
      <c r="G541" s="3"/>
      <c r="H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8" customHeight="1" x14ac:dyDescent="0.25">
      <c r="A542" s="251"/>
      <c r="C542" s="252"/>
      <c r="D542" s="21"/>
      <c r="E542" s="2"/>
      <c r="F542" s="3"/>
      <c r="G542" s="3"/>
      <c r="H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8" customHeight="1" x14ac:dyDescent="0.25">
      <c r="A543" s="251"/>
      <c r="C543" s="252"/>
      <c r="D543" s="21"/>
      <c r="E543" s="2"/>
      <c r="F543" s="3"/>
      <c r="G543" s="3"/>
      <c r="H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8" customHeight="1" x14ac:dyDescent="0.25">
      <c r="A544" s="251"/>
      <c r="C544" s="252"/>
      <c r="D544" s="21"/>
      <c r="E544" s="2"/>
      <c r="F544" s="3"/>
      <c r="G544" s="3"/>
      <c r="H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8" customHeight="1" x14ac:dyDescent="0.25">
      <c r="A545" s="251"/>
      <c r="C545" s="252"/>
      <c r="D545" s="21"/>
      <c r="E545" s="2"/>
      <c r="F545" s="3"/>
      <c r="G545" s="3"/>
      <c r="H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8" customHeight="1" x14ac:dyDescent="0.25">
      <c r="A546" s="251"/>
      <c r="C546" s="252"/>
      <c r="D546" s="21"/>
      <c r="E546" s="2"/>
      <c r="F546" s="3"/>
      <c r="G546" s="3"/>
      <c r="H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8" customHeight="1" x14ac:dyDescent="0.25">
      <c r="A547" s="251"/>
      <c r="C547" s="252"/>
      <c r="D547" s="21"/>
      <c r="E547" s="2"/>
      <c r="F547" s="3"/>
      <c r="G547" s="3"/>
      <c r="H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8" customHeight="1" x14ac:dyDescent="0.25">
      <c r="A548" s="251"/>
      <c r="C548" s="252"/>
      <c r="D548" s="21"/>
      <c r="E548" s="2"/>
      <c r="F548" s="3"/>
      <c r="G548" s="3"/>
      <c r="H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8" customHeight="1" x14ac:dyDescent="0.25">
      <c r="A549" s="251"/>
      <c r="C549" s="252"/>
      <c r="D549" s="21"/>
      <c r="E549" s="2"/>
      <c r="F549" s="3"/>
      <c r="G549" s="3"/>
      <c r="H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8" customHeight="1" x14ac:dyDescent="0.25">
      <c r="A550" s="251"/>
      <c r="C550" s="252"/>
      <c r="D550" s="21"/>
      <c r="E550" s="2"/>
      <c r="F550" s="3"/>
      <c r="G550" s="3"/>
      <c r="H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8" customHeight="1" x14ac:dyDescent="0.25">
      <c r="A551" s="251"/>
      <c r="C551" s="252"/>
      <c r="D551" s="21"/>
      <c r="E551" s="2"/>
      <c r="F551" s="3"/>
      <c r="G551" s="3"/>
      <c r="H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8" customHeight="1" x14ac:dyDescent="0.25">
      <c r="A552" s="251"/>
      <c r="C552" s="252"/>
      <c r="D552" s="21"/>
      <c r="E552" s="2"/>
      <c r="F552" s="3"/>
      <c r="G552" s="3"/>
      <c r="H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8" customHeight="1" x14ac:dyDescent="0.25">
      <c r="A553" s="251"/>
      <c r="C553" s="252"/>
      <c r="D553" s="21"/>
      <c r="E553" s="2"/>
      <c r="F553" s="3"/>
      <c r="G553" s="3"/>
      <c r="H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8" customHeight="1" x14ac:dyDescent="0.25">
      <c r="A554" s="251"/>
      <c r="C554" s="252"/>
      <c r="D554" s="21"/>
      <c r="E554" s="2"/>
      <c r="F554" s="3"/>
      <c r="G554" s="3"/>
      <c r="H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8" customHeight="1" x14ac:dyDescent="0.25">
      <c r="A555" s="251"/>
      <c r="C555" s="252"/>
      <c r="D555" s="21"/>
      <c r="E555" s="2"/>
      <c r="F555" s="3"/>
      <c r="G555" s="3"/>
      <c r="H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8" customHeight="1" x14ac:dyDescent="0.25">
      <c r="A556" s="251"/>
      <c r="C556" s="252"/>
      <c r="D556" s="21"/>
      <c r="E556" s="2"/>
      <c r="F556" s="3"/>
      <c r="G556" s="3"/>
      <c r="H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8" customHeight="1" x14ac:dyDescent="0.25">
      <c r="A557" s="251"/>
      <c r="C557" s="252"/>
      <c r="D557" s="21"/>
      <c r="E557" s="2"/>
      <c r="F557" s="3"/>
      <c r="G557" s="3"/>
      <c r="H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8" customHeight="1" x14ac:dyDescent="0.25">
      <c r="A558" s="251"/>
      <c r="C558" s="252"/>
      <c r="D558" s="21"/>
      <c r="E558" s="2"/>
      <c r="F558" s="3"/>
      <c r="G558" s="3"/>
      <c r="H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8" customHeight="1" x14ac:dyDescent="0.25">
      <c r="A559" s="251"/>
      <c r="C559" s="252"/>
      <c r="D559" s="21"/>
      <c r="E559" s="2"/>
      <c r="F559" s="3"/>
      <c r="G559" s="3"/>
      <c r="H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8" customHeight="1" x14ac:dyDescent="0.25">
      <c r="A560" s="251"/>
      <c r="C560" s="252"/>
      <c r="D560" s="21"/>
      <c r="E560" s="2"/>
      <c r="F560" s="3"/>
      <c r="G560" s="3"/>
      <c r="H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8" customHeight="1" x14ac:dyDescent="0.25">
      <c r="A561" s="251"/>
      <c r="C561" s="252"/>
      <c r="D561" s="21"/>
      <c r="E561" s="2"/>
      <c r="F561" s="3"/>
      <c r="G561" s="3"/>
      <c r="H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8" customHeight="1" x14ac:dyDescent="0.25">
      <c r="A562" s="251"/>
      <c r="C562" s="252"/>
      <c r="D562" s="21"/>
      <c r="E562" s="2"/>
      <c r="F562" s="3"/>
      <c r="G562" s="3"/>
      <c r="H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8" customHeight="1" x14ac:dyDescent="0.25">
      <c r="A563" s="251"/>
      <c r="C563" s="252"/>
      <c r="D563" s="21"/>
      <c r="E563" s="2"/>
      <c r="F563" s="3"/>
      <c r="G563" s="3"/>
      <c r="H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8" customHeight="1" x14ac:dyDescent="0.25">
      <c r="A564" s="251"/>
      <c r="C564" s="252"/>
      <c r="D564" s="21"/>
      <c r="E564" s="2"/>
      <c r="F564" s="3"/>
      <c r="G564" s="3"/>
      <c r="H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8" customHeight="1" x14ac:dyDescent="0.25">
      <c r="A565" s="251"/>
      <c r="C565" s="252"/>
      <c r="D565" s="21"/>
      <c r="E565" s="2"/>
      <c r="F565" s="3"/>
      <c r="G565" s="3"/>
      <c r="H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8" customHeight="1" x14ac:dyDescent="0.25">
      <c r="A566" s="251"/>
      <c r="C566" s="252"/>
      <c r="D566" s="21"/>
      <c r="E566" s="2"/>
      <c r="F566" s="3"/>
      <c r="G566" s="3"/>
      <c r="H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8" customHeight="1" x14ac:dyDescent="0.25">
      <c r="A567" s="251"/>
      <c r="C567" s="252"/>
      <c r="D567" s="21"/>
      <c r="E567" s="2"/>
      <c r="F567" s="3"/>
      <c r="G567" s="3"/>
      <c r="H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8" customHeight="1" x14ac:dyDescent="0.25">
      <c r="A568" s="251"/>
      <c r="C568" s="252"/>
      <c r="D568" s="21"/>
      <c r="E568" s="2"/>
      <c r="F568" s="3"/>
      <c r="G568" s="3"/>
      <c r="H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8" customHeight="1" x14ac:dyDescent="0.25">
      <c r="A569" s="251"/>
      <c r="C569" s="252"/>
      <c r="D569" s="21"/>
      <c r="E569" s="2"/>
      <c r="F569" s="3"/>
      <c r="G569" s="3"/>
      <c r="H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8" customHeight="1" x14ac:dyDescent="0.25">
      <c r="A570" s="251"/>
      <c r="C570" s="252"/>
      <c r="D570" s="21"/>
      <c r="E570" s="2"/>
      <c r="F570" s="3"/>
      <c r="G570" s="3"/>
      <c r="H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8" customHeight="1" x14ac:dyDescent="0.25">
      <c r="A571" s="251"/>
      <c r="C571" s="252"/>
      <c r="D571" s="21"/>
      <c r="E571" s="2"/>
      <c r="F571" s="3"/>
      <c r="G571" s="3"/>
      <c r="H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8" customHeight="1" x14ac:dyDescent="0.25">
      <c r="A572" s="251"/>
      <c r="C572" s="252"/>
      <c r="D572" s="21"/>
      <c r="E572" s="2"/>
      <c r="F572" s="3"/>
      <c r="G572" s="3"/>
      <c r="H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8" customHeight="1" x14ac:dyDescent="0.25">
      <c r="A573" s="251"/>
      <c r="C573" s="252"/>
      <c r="D573" s="21"/>
      <c r="E573" s="2"/>
      <c r="F573" s="3"/>
      <c r="G573" s="3"/>
      <c r="H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8" customHeight="1" x14ac:dyDescent="0.25">
      <c r="A574" s="251"/>
      <c r="C574" s="252"/>
      <c r="D574" s="21"/>
      <c r="E574" s="2"/>
      <c r="F574" s="3"/>
      <c r="G574" s="3"/>
      <c r="H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8" customHeight="1" x14ac:dyDescent="0.25">
      <c r="A575" s="251"/>
      <c r="C575" s="252"/>
      <c r="D575" s="21"/>
      <c r="E575" s="2"/>
      <c r="F575" s="3"/>
      <c r="G575" s="3"/>
      <c r="H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8" customHeight="1" x14ac:dyDescent="0.25">
      <c r="A576" s="251"/>
      <c r="C576" s="252"/>
      <c r="D576" s="21"/>
      <c r="E576" s="2"/>
      <c r="F576" s="3"/>
      <c r="G576" s="3"/>
      <c r="H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8" customHeight="1" x14ac:dyDescent="0.25">
      <c r="A577" s="251"/>
      <c r="C577" s="252"/>
      <c r="D577" s="21"/>
      <c r="E577" s="2"/>
      <c r="F577" s="3"/>
      <c r="G577" s="3"/>
      <c r="H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8" customHeight="1" x14ac:dyDescent="0.25">
      <c r="A578" s="251"/>
      <c r="C578" s="252"/>
      <c r="D578" s="21"/>
      <c r="E578" s="2"/>
      <c r="F578" s="3"/>
      <c r="G578" s="3"/>
      <c r="H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8" customHeight="1" x14ac:dyDescent="0.25">
      <c r="A579" s="251"/>
      <c r="C579" s="252"/>
      <c r="D579" s="21"/>
      <c r="E579" s="2"/>
      <c r="F579" s="3"/>
      <c r="G579" s="3"/>
      <c r="H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8" customHeight="1" x14ac:dyDescent="0.25">
      <c r="A580" s="251"/>
      <c r="C580" s="252"/>
      <c r="D580" s="21"/>
      <c r="E580" s="2"/>
      <c r="F580" s="3"/>
      <c r="G580" s="3"/>
      <c r="H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8" customHeight="1" x14ac:dyDescent="0.25">
      <c r="A581" s="251"/>
      <c r="C581" s="252"/>
      <c r="D581" s="21"/>
      <c r="E581" s="2"/>
      <c r="F581" s="3"/>
      <c r="G581" s="3"/>
      <c r="H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8" customHeight="1" x14ac:dyDescent="0.25">
      <c r="A582" s="251"/>
      <c r="C582" s="252"/>
      <c r="D582" s="21"/>
      <c r="E582" s="2"/>
      <c r="F582" s="3"/>
      <c r="G582" s="3"/>
      <c r="H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8" customHeight="1" x14ac:dyDescent="0.25">
      <c r="A583" s="251"/>
      <c r="C583" s="252"/>
      <c r="D583" s="21"/>
      <c r="E583" s="2"/>
      <c r="F583" s="3"/>
      <c r="G583" s="3"/>
      <c r="H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8" customHeight="1" x14ac:dyDescent="0.25">
      <c r="A584" s="251"/>
      <c r="C584" s="252"/>
      <c r="D584" s="21"/>
      <c r="E584" s="2"/>
      <c r="F584" s="3"/>
      <c r="G584" s="3"/>
      <c r="H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8" customHeight="1" x14ac:dyDescent="0.25">
      <c r="A585" s="251"/>
      <c r="C585" s="252"/>
      <c r="D585" s="21"/>
      <c r="E585" s="2"/>
      <c r="F585" s="3"/>
      <c r="G585" s="3"/>
      <c r="H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8" customHeight="1" x14ac:dyDescent="0.25">
      <c r="A586" s="251"/>
      <c r="C586" s="252"/>
      <c r="D586" s="21"/>
      <c r="E586" s="2"/>
      <c r="F586" s="3"/>
      <c r="G586" s="3"/>
      <c r="H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8" customHeight="1" x14ac:dyDescent="0.25">
      <c r="A587" s="251"/>
      <c r="C587" s="252"/>
      <c r="D587" s="21"/>
      <c r="E587" s="2"/>
      <c r="F587" s="3"/>
      <c r="G587" s="3"/>
      <c r="H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8" customHeight="1" x14ac:dyDescent="0.25">
      <c r="A588" s="251"/>
      <c r="C588" s="252"/>
      <c r="D588" s="21"/>
      <c r="E588" s="2"/>
      <c r="F588" s="3"/>
      <c r="G588" s="3"/>
      <c r="H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8" customHeight="1" x14ac:dyDescent="0.25">
      <c r="A589" s="251"/>
      <c r="C589" s="252"/>
      <c r="D589" s="21"/>
      <c r="E589" s="2"/>
      <c r="F589" s="3"/>
      <c r="G589" s="3"/>
      <c r="H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8" customHeight="1" x14ac:dyDescent="0.25">
      <c r="A590" s="251"/>
      <c r="C590" s="252"/>
      <c r="D590" s="21"/>
      <c r="E590" s="2"/>
      <c r="F590" s="3"/>
      <c r="G590" s="3"/>
      <c r="H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8" customHeight="1" x14ac:dyDescent="0.25">
      <c r="A591" s="251"/>
      <c r="C591" s="252"/>
      <c r="D591" s="21"/>
      <c r="E591" s="2"/>
      <c r="F591" s="3"/>
      <c r="G591" s="3"/>
      <c r="H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8" customHeight="1" x14ac:dyDescent="0.25">
      <c r="A592" s="251"/>
      <c r="C592" s="252"/>
      <c r="D592" s="21"/>
      <c r="E592" s="2"/>
      <c r="F592" s="3"/>
      <c r="G592" s="3"/>
      <c r="H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8" customHeight="1" x14ac:dyDescent="0.25">
      <c r="A593" s="251"/>
      <c r="C593" s="252"/>
      <c r="D593" s="21"/>
      <c r="E593" s="2"/>
      <c r="F593" s="3"/>
      <c r="G593" s="3"/>
      <c r="H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8" customHeight="1" x14ac:dyDescent="0.25">
      <c r="A594" s="251"/>
      <c r="C594" s="252"/>
      <c r="D594" s="21"/>
      <c r="E594" s="2"/>
      <c r="F594" s="3"/>
      <c r="G594" s="3"/>
      <c r="H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8" customHeight="1" x14ac:dyDescent="0.25">
      <c r="A595" s="251"/>
      <c r="C595" s="252"/>
      <c r="D595" s="21"/>
      <c r="E595" s="2"/>
      <c r="F595" s="3"/>
      <c r="G595" s="3"/>
      <c r="H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8" customHeight="1" x14ac:dyDescent="0.25">
      <c r="A596" s="251"/>
      <c r="C596" s="252"/>
      <c r="D596" s="21"/>
      <c r="E596" s="2"/>
      <c r="F596" s="3"/>
      <c r="G596" s="3"/>
      <c r="H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8" customHeight="1" x14ac:dyDescent="0.25">
      <c r="A597" s="251"/>
      <c r="C597" s="252"/>
      <c r="D597" s="21"/>
      <c r="E597" s="2"/>
      <c r="F597" s="3"/>
      <c r="G597" s="3"/>
      <c r="H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8" customHeight="1" x14ac:dyDescent="0.25">
      <c r="A598" s="251"/>
      <c r="C598" s="252"/>
      <c r="D598" s="21"/>
      <c r="E598" s="2"/>
      <c r="F598" s="3"/>
      <c r="G598" s="3"/>
      <c r="H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8" customHeight="1" x14ac:dyDescent="0.25">
      <c r="A599" s="251"/>
      <c r="C599" s="252"/>
      <c r="D599" s="21"/>
      <c r="E599" s="2"/>
      <c r="F599" s="3"/>
      <c r="G599" s="3"/>
      <c r="H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8" customHeight="1" x14ac:dyDescent="0.25">
      <c r="A600" s="251"/>
      <c r="C600" s="252"/>
      <c r="D600" s="21"/>
      <c r="E600" s="2"/>
      <c r="F600" s="3"/>
      <c r="G600" s="3"/>
      <c r="H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8" customHeight="1" x14ac:dyDescent="0.25">
      <c r="A601" s="251"/>
      <c r="C601" s="252"/>
      <c r="D601" s="21"/>
      <c r="E601" s="2"/>
      <c r="F601" s="3"/>
      <c r="G601" s="3"/>
      <c r="H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8" customHeight="1" x14ac:dyDescent="0.25">
      <c r="A602" s="251"/>
      <c r="C602" s="252"/>
      <c r="D602" s="21"/>
      <c r="E602" s="2"/>
      <c r="F602" s="3"/>
      <c r="G602" s="3"/>
      <c r="H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8" customHeight="1" x14ac:dyDescent="0.25">
      <c r="A603" s="251"/>
      <c r="C603" s="252"/>
      <c r="D603" s="21"/>
      <c r="E603" s="2"/>
      <c r="F603" s="3"/>
      <c r="G603" s="3"/>
      <c r="H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8" customHeight="1" x14ac:dyDescent="0.25">
      <c r="A604" s="251"/>
      <c r="C604" s="252"/>
      <c r="D604" s="21"/>
      <c r="E604" s="2"/>
      <c r="F604" s="3"/>
      <c r="G604" s="3"/>
      <c r="H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8" customHeight="1" x14ac:dyDescent="0.25">
      <c r="A605" s="251"/>
      <c r="C605" s="252"/>
      <c r="D605" s="21"/>
      <c r="E605" s="2"/>
      <c r="F605" s="3"/>
      <c r="G605" s="3"/>
      <c r="H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8" customHeight="1" x14ac:dyDescent="0.25">
      <c r="A606" s="251"/>
      <c r="C606" s="252"/>
      <c r="D606" s="21"/>
      <c r="E606" s="2"/>
      <c r="F606" s="3"/>
      <c r="G606" s="3"/>
      <c r="H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8" customHeight="1" x14ac:dyDescent="0.25">
      <c r="A607" s="251"/>
      <c r="C607" s="252"/>
      <c r="D607" s="21"/>
      <c r="E607" s="2"/>
      <c r="F607" s="3"/>
      <c r="G607" s="3"/>
      <c r="H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8" customHeight="1" x14ac:dyDescent="0.25">
      <c r="A608" s="251"/>
      <c r="C608" s="252"/>
      <c r="D608" s="21"/>
      <c r="E608" s="2"/>
      <c r="F608" s="3"/>
      <c r="G608" s="3"/>
      <c r="H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8" customHeight="1" x14ac:dyDescent="0.25">
      <c r="A609" s="251"/>
      <c r="C609" s="252"/>
      <c r="D609" s="21"/>
      <c r="E609" s="2"/>
      <c r="F609" s="3"/>
      <c r="G609" s="3"/>
      <c r="H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8" customHeight="1" x14ac:dyDescent="0.25">
      <c r="A610" s="251"/>
      <c r="C610" s="252"/>
      <c r="D610" s="21"/>
      <c r="E610" s="2"/>
      <c r="F610" s="3"/>
      <c r="G610" s="3"/>
      <c r="H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8" customHeight="1" x14ac:dyDescent="0.25">
      <c r="A611" s="251"/>
      <c r="C611" s="252"/>
      <c r="D611" s="21"/>
      <c r="E611" s="2"/>
      <c r="F611" s="3"/>
      <c r="G611" s="3"/>
      <c r="H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8" customHeight="1" x14ac:dyDescent="0.25">
      <c r="A612" s="251"/>
      <c r="C612" s="252"/>
      <c r="D612" s="21"/>
      <c r="E612" s="2"/>
      <c r="F612" s="3"/>
      <c r="G612" s="3"/>
      <c r="H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8" customHeight="1" x14ac:dyDescent="0.25">
      <c r="A613" s="251"/>
      <c r="C613" s="252"/>
      <c r="D613" s="21"/>
      <c r="E613" s="2"/>
      <c r="F613" s="3"/>
      <c r="G613" s="3"/>
      <c r="H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8" customHeight="1" x14ac:dyDescent="0.25">
      <c r="A614" s="251"/>
      <c r="C614" s="252"/>
      <c r="D614" s="21"/>
      <c r="E614" s="2"/>
      <c r="F614" s="3"/>
      <c r="G614" s="3"/>
      <c r="H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8" customHeight="1" x14ac:dyDescent="0.25">
      <c r="A615" s="251"/>
      <c r="C615" s="252"/>
      <c r="D615" s="21"/>
      <c r="E615" s="2"/>
      <c r="F615" s="3"/>
      <c r="G615" s="3"/>
      <c r="H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8" customHeight="1" x14ac:dyDescent="0.25">
      <c r="A616" s="251"/>
      <c r="C616" s="252"/>
      <c r="D616" s="21"/>
      <c r="E616" s="2"/>
      <c r="F616" s="3"/>
      <c r="G616" s="3"/>
      <c r="H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8" customHeight="1" x14ac:dyDescent="0.25">
      <c r="A617" s="251"/>
      <c r="C617" s="252"/>
      <c r="D617" s="21"/>
      <c r="E617" s="2"/>
      <c r="F617" s="3"/>
      <c r="G617" s="3"/>
      <c r="H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8" customHeight="1" x14ac:dyDescent="0.25">
      <c r="A618" s="251"/>
      <c r="C618" s="252"/>
      <c r="D618" s="21"/>
      <c r="E618" s="2"/>
      <c r="F618" s="3"/>
      <c r="G618" s="3"/>
      <c r="H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8" customHeight="1" x14ac:dyDescent="0.25">
      <c r="A619" s="251"/>
      <c r="C619" s="252"/>
      <c r="D619" s="21"/>
      <c r="E619" s="2"/>
      <c r="F619" s="3"/>
      <c r="G619" s="3"/>
      <c r="H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8" customHeight="1" x14ac:dyDescent="0.25">
      <c r="A620" s="251"/>
      <c r="C620" s="252"/>
      <c r="D620" s="21"/>
      <c r="E620" s="2"/>
      <c r="F620" s="3"/>
      <c r="G620" s="3"/>
      <c r="H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8" customHeight="1" x14ac:dyDescent="0.25">
      <c r="A621" s="251"/>
      <c r="C621" s="252"/>
      <c r="D621" s="21"/>
      <c r="E621" s="2"/>
      <c r="F621" s="3"/>
      <c r="G621" s="3"/>
      <c r="H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8" customHeight="1" x14ac:dyDescent="0.25">
      <c r="A622" s="251"/>
      <c r="C622" s="252"/>
      <c r="D622" s="21"/>
      <c r="E622" s="2"/>
      <c r="F622" s="3"/>
      <c r="G622" s="3"/>
      <c r="H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8" customHeight="1" x14ac:dyDescent="0.25">
      <c r="A623" s="251"/>
      <c r="C623" s="252"/>
      <c r="D623" s="21"/>
      <c r="E623" s="2"/>
      <c r="F623" s="3"/>
      <c r="G623" s="3"/>
      <c r="H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8" customHeight="1" x14ac:dyDescent="0.25">
      <c r="A624" s="251"/>
      <c r="C624" s="252"/>
      <c r="D624" s="21"/>
      <c r="E624" s="2"/>
      <c r="F624" s="3"/>
      <c r="G624" s="3"/>
      <c r="H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8" customHeight="1" x14ac:dyDescent="0.25">
      <c r="A625" s="251"/>
      <c r="C625" s="252"/>
      <c r="D625" s="21"/>
      <c r="E625" s="2"/>
      <c r="F625" s="3"/>
      <c r="G625" s="3"/>
      <c r="H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8" customHeight="1" x14ac:dyDescent="0.25">
      <c r="A626" s="251"/>
      <c r="C626" s="252"/>
      <c r="D626" s="21"/>
      <c r="E626" s="2"/>
      <c r="F626" s="3"/>
      <c r="G626" s="3"/>
      <c r="H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8" customHeight="1" x14ac:dyDescent="0.25">
      <c r="A627" s="251"/>
      <c r="C627" s="252"/>
      <c r="D627" s="21"/>
      <c r="E627" s="2"/>
      <c r="F627" s="3"/>
      <c r="G627" s="3"/>
      <c r="H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8" customHeight="1" x14ac:dyDescent="0.25">
      <c r="A628" s="251"/>
      <c r="C628" s="252"/>
      <c r="D628" s="21"/>
      <c r="E628" s="2"/>
      <c r="F628" s="3"/>
      <c r="G628" s="3"/>
      <c r="H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8" customHeight="1" x14ac:dyDescent="0.25">
      <c r="A629" s="251"/>
      <c r="C629" s="252"/>
      <c r="D629" s="21"/>
      <c r="E629" s="2"/>
      <c r="F629" s="3"/>
      <c r="G629" s="3"/>
      <c r="H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8" customHeight="1" x14ac:dyDescent="0.25">
      <c r="A630" s="251"/>
      <c r="C630" s="252"/>
      <c r="D630" s="21"/>
      <c r="E630" s="2"/>
      <c r="F630" s="3"/>
      <c r="G630" s="3"/>
      <c r="H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8" customHeight="1" x14ac:dyDescent="0.25">
      <c r="A631" s="251"/>
      <c r="C631" s="252"/>
      <c r="D631" s="21"/>
      <c r="E631" s="2"/>
      <c r="F631" s="3"/>
      <c r="G631" s="3"/>
      <c r="H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8" customHeight="1" x14ac:dyDescent="0.25">
      <c r="A632" s="251"/>
      <c r="C632" s="252"/>
      <c r="D632" s="21"/>
      <c r="E632" s="2"/>
      <c r="F632" s="3"/>
      <c r="G632" s="3"/>
      <c r="H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8" customHeight="1" x14ac:dyDescent="0.25">
      <c r="A633" s="251"/>
      <c r="C633" s="252"/>
      <c r="D633" s="21"/>
      <c r="E633" s="2"/>
      <c r="F633" s="3"/>
      <c r="G633" s="3"/>
      <c r="H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8" customHeight="1" x14ac:dyDescent="0.25">
      <c r="A634" s="251"/>
      <c r="C634" s="252"/>
      <c r="D634" s="21"/>
      <c r="E634" s="2"/>
      <c r="F634" s="3"/>
      <c r="G634" s="3"/>
      <c r="H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8" customHeight="1" x14ac:dyDescent="0.25">
      <c r="A635" s="251"/>
      <c r="C635" s="252"/>
      <c r="D635" s="21"/>
      <c r="E635" s="2"/>
      <c r="F635" s="3"/>
      <c r="G635" s="3"/>
      <c r="H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8" customHeight="1" x14ac:dyDescent="0.25">
      <c r="A636" s="251"/>
      <c r="C636" s="252"/>
      <c r="D636" s="21"/>
      <c r="E636" s="2"/>
      <c r="F636" s="3"/>
      <c r="G636" s="3"/>
      <c r="H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8" customHeight="1" x14ac:dyDescent="0.25">
      <c r="A637" s="251"/>
      <c r="C637" s="252"/>
      <c r="D637" s="21"/>
      <c r="E637" s="2"/>
      <c r="F637" s="3"/>
      <c r="G637" s="3"/>
      <c r="H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8" customHeight="1" x14ac:dyDescent="0.25">
      <c r="A638" s="251"/>
      <c r="C638" s="252"/>
      <c r="D638" s="21"/>
      <c r="E638" s="2"/>
      <c r="F638" s="3"/>
      <c r="G638" s="3"/>
      <c r="H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8" customHeight="1" x14ac:dyDescent="0.25">
      <c r="A639" s="251"/>
      <c r="C639" s="252"/>
      <c r="D639" s="21"/>
      <c r="E639" s="2"/>
      <c r="F639" s="3"/>
      <c r="G639" s="3"/>
      <c r="H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8" customHeight="1" x14ac:dyDescent="0.25">
      <c r="A640" s="251"/>
      <c r="C640" s="252"/>
      <c r="D640" s="21"/>
      <c r="E640" s="2"/>
      <c r="F640" s="3"/>
      <c r="G640" s="3"/>
      <c r="H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8" customHeight="1" x14ac:dyDescent="0.25">
      <c r="A641" s="251"/>
      <c r="C641" s="252"/>
      <c r="D641" s="21"/>
      <c r="E641" s="2"/>
      <c r="F641" s="3"/>
      <c r="G641" s="3"/>
      <c r="H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8" customHeight="1" x14ac:dyDescent="0.25">
      <c r="A642" s="251"/>
      <c r="C642" s="252"/>
      <c r="D642" s="21"/>
      <c r="E642" s="2"/>
      <c r="F642" s="3"/>
      <c r="G642" s="3"/>
      <c r="H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8" customHeight="1" x14ac:dyDescent="0.25">
      <c r="A643" s="251"/>
      <c r="C643" s="252"/>
      <c r="D643" s="21"/>
      <c r="E643" s="2"/>
      <c r="F643" s="3"/>
      <c r="G643" s="3"/>
      <c r="H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8" customHeight="1" x14ac:dyDescent="0.25">
      <c r="A644" s="251"/>
      <c r="C644" s="252"/>
      <c r="D644" s="21"/>
      <c r="E644" s="2"/>
      <c r="F644" s="3"/>
      <c r="G644" s="3"/>
      <c r="H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8" customHeight="1" x14ac:dyDescent="0.25">
      <c r="A645" s="251"/>
      <c r="C645" s="252"/>
      <c r="D645" s="21"/>
      <c r="E645" s="2"/>
      <c r="F645" s="3"/>
      <c r="G645" s="3"/>
      <c r="H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8" customHeight="1" x14ac:dyDescent="0.25">
      <c r="A646" s="251"/>
      <c r="C646" s="252"/>
      <c r="D646" s="21"/>
      <c r="E646" s="2"/>
      <c r="F646" s="3"/>
      <c r="G646" s="3"/>
      <c r="H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8" customHeight="1" x14ac:dyDescent="0.25">
      <c r="A647" s="251"/>
      <c r="C647" s="252"/>
      <c r="D647" s="21"/>
      <c r="E647" s="2"/>
      <c r="F647" s="3"/>
      <c r="G647" s="3"/>
      <c r="H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8" customHeight="1" x14ac:dyDescent="0.25">
      <c r="A648" s="251"/>
      <c r="C648" s="252"/>
      <c r="D648" s="21"/>
      <c r="E648" s="2"/>
      <c r="F648" s="3"/>
      <c r="G648" s="3"/>
      <c r="H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8" customHeight="1" x14ac:dyDescent="0.25">
      <c r="A649" s="251"/>
      <c r="C649" s="252"/>
      <c r="D649" s="21"/>
      <c r="E649" s="2"/>
      <c r="F649" s="3"/>
      <c r="G649" s="3"/>
      <c r="H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8" customHeight="1" x14ac:dyDescent="0.25">
      <c r="A650" s="251"/>
      <c r="C650" s="252"/>
      <c r="D650" s="21"/>
      <c r="E650" s="2"/>
      <c r="F650" s="3"/>
      <c r="G650" s="3"/>
      <c r="H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8" customHeight="1" x14ac:dyDescent="0.25">
      <c r="A651" s="251"/>
      <c r="C651" s="252"/>
      <c r="D651" s="21"/>
      <c r="E651" s="2"/>
      <c r="F651" s="3"/>
      <c r="G651" s="3"/>
      <c r="H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8" customHeight="1" x14ac:dyDescent="0.25">
      <c r="A652" s="251"/>
      <c r="C652" s="252"/>
      <c r="D652" s="21"/>
      <c r="E652" s="2"/>
      <c r="F652" s="3"/>
      <c r="G652" s="3"/>
      <c r="H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8" customHeight="1" x14ac:dyDescent="0.25">
      <c r="A653" s="251"/>
      <c r="C653" s="252"/>
      <c r="D653" s="21"/>
      <c r="E653" s="2"/>
      <c r="F653" s="3"/>
      <c r="G653" s="3"/>
      <c r="H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8" customHeight="1" x14ac:dyDescent="0.25">
      <c r="A654" s="251"/>
      <c r="C654" s="252"/>
      <c r="D654" s="21"/>
      <c r="E654" s="2"/>
      <c r="F654" s="3"/>
      <c r="G654" s="3"/>
      <c r="H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8" customHeight="1" x14ac:dyDescent="0.25">
      <c r="A655" s="251"/>
      <c r="C655" s="252"/>
      <c r="D655" s="21"/>
      <c r="E655" s="2"/>
      <c r="F655" s="3"/>
      <c r="G655" s="3"/>
      <c r="H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8" customHeight="1" x14ac:dyDescent="0.25">
      <c r="A656" s="251"/>
      <c r="C656" s="252"/>
      <c r="D656" s="21"/>
      <c r="E656" s="2"/>
      <c r="F656" s="3"/>
      <c r="G656" s="3"/>
      <c r="H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8" customHeight="1" x14ac:dyDescent="0.25">
      <c r="A657" s="251"/>
      <c r="C657" s="252"/>
      <c r="D657" s="21"/>
      <c r="E657" s="2"/>
      <c r="F657" s="3"/>
      <c r="G657" s="3"/>
      <c r="H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8" customHeight="1" x14ac:dyDescent="0.25">
      <c r="A658" s="251"/>
      <c r="C658" s="252"/>
      <c r="D658" s="21"/>
      <c r="E658" s="2"/>
      <c r="F658" s="3"/>
      <c r="G658" s="3"/>
      <c r="H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8" customHeight="1" x14ac:dyDescent="0.25">
      <c r="A659" s="251"/>
      <c r="C659" s="252"/>
      <c r="D659" s="21"/>
      <c r="E659" s="2"/>
      <c r="F659" s="3"/>
      <c r="G659" s="3"/>
      <c r="H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8" customHeight="1" x14ac:dyDescent="0.25">
      <c r="A660" s="251"/>
      <c r="C660" s="252"/>
      <c r="D660" s="21"/>
      <c r="E660" s="2"/>
      <c r="F660" s="3"/>
      <c r="G660" s="3"/>
      <c r="H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8" customHeight="1" x14ac:dyDescent="0.25">
      <c r="A661" s="251"/>
      <c r="C661" s="252"/>
      <c r="D661" s="21"/>
      <c r="E661" s="2"/>
      <c r="F661" s="3"/>
      <c r="G661" s="3"/>
      <c r="H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8" customHeight="1" x14ac:dyDescent="0.25">
      <c r="A662" s="251"/>
      <c r="C662" s="252"/>
      <c r="D662" s="21"/>
      <c r="E662" s="2"/>
      <c r="F662" s="3"/>
      <c r="G662" s="3"/>
      <c r="H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8" customHeight="1" x14ac:dyDescent="0.25">
      <c r="A663" s="251"/>
      <c r="C663" s="252"/>
      <c r="D663" s="21"/>
      <c r="E663" s="2"/>
      <c r="F663" s="3"/>
      <c r="G663" s="3"/>
      <c r="H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8" customHeight="1" x14ac:dyDescent="0.25">
      <c r="A664" s="251"/>
      <c r="C664" s="252"/>
      <c r="D664" s="21"/>
      <c r="E664" s="2"/>
      <c r="F664" s="3"/>
      <c r="G664" s="3"/>
      <c r="H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8" customHeight="1" x14ac:dyDescent="0.25">
      <c r="A665" s="251"/>
      <c r="C665" s="252"/>
      <c r="D665" s="21"/>
      <c r="E665" s="2"/>
      <c r="F665" s="3"/>
      <c r="G665" s="3"/>
      <c r="H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8" customHeight="1" x14ac:dyDescent="0.25">
      <c r="A666" s="251"/>
      <c r="C666" s="252"/>
      <c r="D666" s="21"/>
      <c r="E666" s="2"/>
      <c r="F666" s="3"/>
      <c r="G666" s="3"/>
      <c r="H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8" customHeight="1" x14ac:dyDescent="0.25">
      <c r="A667" s="251"/>
      <c r="C667" s="252"/>
      <c r="D667" s="21"/>
      <c r="E667" s="2"/>
      <c r="F667" s="3"/>
      <c r="G667" s="3"/>
      <c r="H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8" customHeight="1" x14ac:dyDescent="0.25">
      <c r="A668" s="251"/>
      <c r="C668" s="252"/>
      <c r="D668" s="21"/>
      <c r="E668" s="2"/>
      <c r="F668" s="3"/>
      <c r="G668" s="3"/>
      <c r="H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8" customHeight="1" x14ac:dyDescent="0.25">
      <c r="A669" s="251"/>
      <c r="C669" s="252"/>
      <c r="D669" s="21"/>
      <c r="E669" s="2"/>
      <c r="F669" s="3"/>
      <c r="G669" s="3"/>
      <c r="H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8" customHeight="1" x14ac:dyDescent="0.25">
      <c r="A670" s="251"/>
      <c r="C670" s="252"/>
      <c r="D670" s="21"/>
      <c r="E670" s="2"/>
      <c r="F670" s="3"/>
      <c r="G670" s="3"/>
      <c r="H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8" customHeight="1" x14ac:dyDescent="0.25">
      <c r="A671" s="251"/>
      <c r="C671" s="252"/>
      <c r="D671" s="21"/>
      <c r="E671" s="2"/>
      <c r="F671" s="3"/>
      <c r="G671" s="3"/>
      <c r="H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8" customHeight="1" x14ac:dyDescent="0.25">
      <c r="A672" s="251"/>
      <c r="C672" s="252"/>
      <c r="D672" s="21"/>
      <c r="E672" s="2"/>
      <c r="F672" s="3"/>
      <c r="G672" s="3"/>
      <c r="H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8" customHeight="1" x14ac:dyDescent="0.25">
      <c r="A673" s="251"/>
      <c r="C673" s="252"/>
      <c r="D673" s="21"/>
      <c r="E673" s="2"/>
      <c r="F673" s="3"/>
      <c r="G673" s="3"/>
      <c r="H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8" customHeight="1" x14ac:dyDescent="0.25">
      <c r="A674" s="251"/>
      <c r="C674" s="252"/>
      <c r="D674" s="21"/>
      <c r="E674" s="2"/>
      <c r="F674" s="3"/>
      <c r="G674" s="3"/>
      <c r="H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8" customHeight="1" x14ac:dyDescent="0.25">
      <c r="A675" s="251"/>
      <c r="C675" s="252"/>
      <c r="D675" s="21"/>
      <c r="E675" s="2"/>
      <c r="F675" s="3"/>
      <c r="G675" s="3"/>
      <c r="H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8" customHeight="1" x14ac:dyDescent="0.25">
      <c r="A676" s="251"/>
      <c r="C676" s="252"/>
      <c r="D676" s="21"/>
      <c r="E676" s="2"/>
      <c r="F676" s="3"/>
      <c r="G676" s="3"/>
      <c r="H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8" customHeight="1" x14ac:dyDescent="0.25">
      <c r="A677" s="251"/>
      <c r="C677" s="252"/>
      <c r="D677" s="21"/>
      <c r="E677" s="2"/>
      <c r="F677" s="3"/>
      <c r="G677" s="3"/>
      <c r="H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8" customHeight="1" x14ac:dyDescent="0.25">
      <c r="A678" s="251"/>
      <c r="C678" s="252"/>
      <c r="D678" s="21"/>
      <c r="E678" s="2"/>
      <c r="F678" s="3"/>
      <c r="G678" s="3"/>
      <c r="H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8" customHeight="1" x14ac:dyDescent="0.25">
      <c r="A679" s="251"/>
      <c r="C679" s="252"/>
      <c r="D679" s="21"/>
      <c r="E679" s="2"/>
      <c r="F679" s="3"/>
      <c r="G679" s="3"/>
      <c r="H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8" customHeight="1" x14ac:dyDescent="0.25">
      <c r="A680" s="251"/>
      <c r="C680" s="252"/>
      <c r="D680" s="21"/>
      <c r="E680" s="2"/>
      <c r="F680" s="3"/>
      <c r="G680" s="3"/>
      <c r="H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8" customHeight="1" x14ac:dyDescent="0.25">
      <c r="A681" s="251"/>
      <c r="C681" s="252"/>
      <c r="D681" s="21"/>
      <c r="E681" s="2"/>
      <c r="F681" s="3"/>
      <c r="G681" s="3"/>
      <c r="H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8" customHeight="1" x14ac:dyDescent="0.25">
      <c r="A682" s="251"/>
      <c r="C682" s="252"/>
      <c r="D682" s="21"/>
      <c r="E682" s="2"/>
      <c r="F682" s="3"/>
      <c r="G682" s="3"/>
      <c r="H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8" customHeight="1" x14ac:dyDescent="0.25">
      <c r="A683" s="251"/>
      <c r="C683" s="252"/>
      <c r="D683" s="21"/>
      <c r="E683" s="2"/>
      <c r="F683" s="3"/>
      <c r="G683" s="3"/>
      <c r="H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8" customHeight="1" x14ac:dyDescent="0.25">
      <c r="A684" s="251"/>
      <c r="C684" s="252"/>
      <c r="D684" s="21"/>
      <c r="E684" s="2"/>
      <c r="F684" s="3"/>
      <c r="G684" s="3"/>
      <c r="H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8" customHeight="1" x14ac:dyDescent="0.25">
      <c r="A685" s="251"/>
      <c r="C685" s="252"/>
      <c r="D685" s="21"/>
      <c r="E685" s="2"/>
      <c r="F685" s="3"/>
      <c r="G685" s="3"/>
      <c r="H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8" customHeight="1" x14ac:dyDescent="0.25">
      <c r="A686" s="251"/>
      <c r="C686" s="252"/>
      <c r="D686" s="21"/>
      <c r="E686" s="2"/>
      <c r="F686" s="3"/>
      <c r="G686" s="3"/>
      <c r="H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8" customHeight="1" x14ac:dyDescent="0.25">
      <c r="A687" s="251"/>
      <c r="C687" s="252"/>
      <c r="D687" s="21"/>
      <c r="E687" s="2"/>
      <c r="F687" s="3"/>
      <c r="G687" s="3"/>
      <c r="H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8" customHeight="1" x14ac:dyDescent="0.25">
      <c r="A688" s="251"/>
      <c r="C688" s="252"/>
      <c r="D688" s="21"/>
      <c r="E688" s="2"/>
      <c r="F688" s="3"/>
      <c r="G688" s="3"/>
      <c r="H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8" customHeight="1" x14ac:dyDescent="0.25">
      <c r="A689" s="251"/>
      <c r="C689" s="252"/>
      <c r="D689" s="21"/>
      <c r="E689" s="2"/>
      <c r="F689" s="3"/>
      <c r="G689" s="3"/>
      <c r="H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8" customHeight="1" x14ac:dyDescent="0.25">
      <c r="A690" s="251"/>
      <c r="C690" s="252"/>
      <c r="D690" s="21"/>
      <c r="E690" s="2"/>
      <c r="F690" s="3"/>
      <c r="G690" s="3"/>
      <c r="H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8" customHeight="1" x14ac:dyDescent="0.25">
      <c r="A691" s="251"/>
      <c r="C691" s="252"/>
      <c r="D691" s="21"/>
      <c r="E691" s="2"/>
      <c r="F691" s="3"/>
      <c r="G691" s="3"/>
      <c r="H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8" customHeight="1" x14ac:dyDescent="0.25">
      <c r="A692" s="251"/>
      <c r="C692" s="252"/>
      <c r="D692" s="21"/>
      <c r="E692" s="2"/>
      <c r="F692" s="3"/>
      <c r="G692" s="3"/>
      <c r="H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8" customHeight="1" x14ac:dyDescent="0.25">
      <c r="A693" s="251"/>
      <c r="C693" s="252"/>
      <c r="D693" s="21"/>
      <c r="E693" s="2"/>
      <c r="F693" s="3"/>
      <c r="G693" s="3"/>
      <c r="H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8" customHeight="1" x14ac:dyDescent="0.25">
      <c r="A694" s="251"/>
      <c r="C694" s="252"/>
      <c r="D694" s="21"/>
      <c r="E694" s="2"/>
      <c r="F694" s="3"/>
      <c r="G694" s="3"/>
      <c r="H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8" customHeight="1" x14ac:dyDescent="0.25">
      <c r="A695" s="251"/>
      <c r="C695" s="252"/>
      <c r="D695" s="21"/>
      <c r="E695" s="2"/>
      <c r="F695" s="3"/>
      <c r="G695" s="3"/>
      <c r="H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8" customHeight="1" x14ac:dyDescent="0.25">
      <c r="A696" s="251"/>
      <c r="C696" s="252"/>
      <c r="D696" s="21"/>
      <c r="E696" s="2"/>
      <c r="F696" s="3"/>
      <c r="G696" s="3"/>
      <c r="H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8" customHeight="1" x14ac:dyDescent="0.25">
      <c r="A697" s="251"/>
      <c r="C697" s="252"/>
      <c r="D697" s="21"/>
      <c r="E697" s="2"/>
      <c r="F697" s="3"/>
      <c r="G697" s="3"/>
      <c r="H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8" customHeight="1" x14ac:dyDescent="0.25">
      <c r="A698" s="251"/>
      <c r="C698" s="252"/>
      <c r="D698" s="21"/>
      <c r="E698" s="2"/>
      <c r="F698" s="3"/>
      <c r="G698" s="3"/>
      <c r="H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8" customHeight="1" x14ac:dyDescent="0.25">
      <c r="A699" s="251"/>
      <c r="C699" s="252"/>
      <c r="D699" s="21"/>
      <c r="E699" s="2"/>
      <c r="F699" s="3"/>
      <c r="G699" s="3"/>
      <c r="H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8" customHeight="1" x14ac:dyDescent="0.25">
      <c r="A700" s="251"/>
      <c r="C700" s="252"/>
      <c r="D700" s="21"/>
      <c r="E700" s="2"/>
      <c r="F700" s="3"/>
      <c r="G700" s="3"/>
      <c r="H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8" customHeight="1" x14ac:dyDescent="0.25">
      <c r="A701" s="251"/>
      <c r="C701" s="252"/>
      <c r="D701" s="21"/>
      <c r="E701" s="2"/>
      <c r="F701" s="3"/>
      <c r="G701" s="3"/>
      <c r="H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8" customHeight="1" x14ac:dyDescent="0.25">
      <c r="A702" s="251"/>
      <c r="C702" s="252"/>
      <c r="D702" s="21"/>
      <c r="E702" s="2"/>
      <c r="F702" s="3"/>
      <c r="G702" s="3"/>
      <c r="H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8" customHeight="1" x14ac:dyDescent="0.25">
      <c r="A703" s="251"/>
      <c r="C703" s="252"/>
      <c r="D703" s="21"/>
      <c r="E703" s="2"/>
      <c r="F703" s="3"/>
      <c r="G703" s="3"/>
      <c r="H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8" customHeight="1" x14ac:dyDescent="0.25">
      <c r="A704" s="251"/>
      <c r="C704" s="252"/>
      <c r="D704" s="21"/>
      <c r="E704" s="2"/>
      <c r="F704" s="3"/>
      <c r="G704" s="3"/>
      <c r="H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8" customHeight="1" x14ac:dyDescent="0.25">
      <c r="A705" s="251"/>
      <c r="C705" s="252"/>
      <c r="D705" s="21"/>
      <c r="E705" s="2"/>
      <c r="F705" s="3"/>
      <c r="G705" s="3"/>
      <c r="H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8" customHeight="1" x14ac:dyDescent="0.25">
      <c r="A706" s="251"/>
      <c r="C706" s="252"/>
      <c r="D706" s="21"/>
      <c r="E706" s="2"/>
      <c r="F706" s="3"/>
      <c r="G706" s="3"/>
      <c r="H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8" customHeight="1" x14ac:dyDescent="0.25">
      <c r="A707" s="251"/>
      <c r="C707" s="252"/>
      <c r="D707" s="21"/>
      <c r="E707" s="2"/>
      <c r="F707" s="3"/>
      <c r="G707" s="3"/>
      <c r="H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8" customHeight="1" x14ac:dyDescent="0.25">
      <c r="A708" s="251"/>
      <c r="C708" s="252"/>
      <c r="D708" s="21"/>
      <c r="E708" s="2"/>
      <c r="F708" s="3"/>
      <c r="G708" s="3"/>
      <c r="H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8" customHeight="1" x14ac:dyDescent="0.25">
      <c r="A709" s="251"/>
      <c r="C709" s="252"/>
      <c r="D709" s="21"/>
      <c r="E709" s="2"/>
      <c r="F709" s="3"/>
      <c r="G709" s="3"/>
      <c r="H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8" customHeight="1" x14ac:dyDescent="0.25">
      <c r="A710" s="251"/>
      <c r="C710" s="252"/>
      <c r="D710" s="21"/>
      <c r="E710" s="2"/>
      <c r="F710" s="3"/>
      <c r="G710" s="3"/>
      <c r="H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8" customHeight="1" x14ac:dyDescent="0.25">
      <c r="A711" s="251"/>
      <c r="C711" s="252"/>
      <c r="D711" s="21"/>
      <c r="E711" s="2"/>
      <c r="F711" s="3"/>
      <c r="G711" s="3"/>
      <c r="H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8" customHeight="1" x14ac:dyDescent="0.25">
      <c r="A712" s="251"/>
      <c r="C712" s="252"/>
      <c r="D712" s="21"/>
      <c r="E712" s="2"/>
      <c r="F712" s="3"/>
      <c r="G712" s="3"/>
      <c r="H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8" customHeight="1" x14ac:dyDescent="0.25">
      <c r="A713" s="251"/>
      <c r="C713" s="252"/>
      <c r="D713" s="21"/>
      <c r="E713" s="2"/>
      <c r="F713" s="3"/>
      <c r="G713" s="3"/>
      <c r="H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8" customHeight="1" x14ac:dyDescent="0.25">
      <c r="A714" s="251"/>
      <c r="C714" s="252"/>
      <c r="D714" s="21"/>
      <c r="E714" s="2"/>
      <c r="F714" s="3"/>
      <c r="G714" s="3"/>
      <c r="H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8" customHeight="1" x14ac:dyDescent="0.25">
      <c r="A715" s="251"/>
      <c r="C715" s="252"/>
      <c r="D715" s="21"/>
      <c r="E715" s="2"/>
      <c r="F715" s="3"/>
      <c r="G715" s="3"/>
      <c r="H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8" customHeight="1" x14ac:dyDescent="0.25">
      <c r="A716" s="251"/>
      <c r="C716" s="252"/>
      <c r="D716" s="21"/>
      <c r="E716" s="2"/>
      <c r="F716" s="3"/>
      <c r="G716" s="3"/>
      <c r="H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8" customHeight="1" x14ac:dyDescent="0.25">
      <c r="A717" s="251"/>
      <c r="C717" s="252"/>
      <c r="D717" s="21"/>
      <c r="E717" s="2"/>
      <c r="F717" s="3"/>
      <c r="G717" s="3"/>
      <c r="H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8" customHeight="1" x14ac:dyDescent="0.25">
      <c r="A718" s="251"/>
      <c r="C718" s="252"/>
      <c r="D718" s="21"/>
      <c r="E718" s="2"/>
      <c r="F718" s="3"/>
      <c r="G718" s="3"/>
      <c r="H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8" customHeight="1" x14ac:dyDescent="0.25">
      <c r="A719" s="251"/>
      <c r="C719" s="252"/>
      <c r="D719" s="21"/>
      <c r="E719" s="2"/>
      <c r="F719" s="3"/>
      <c r="G719" s="3"/>
      <c r="H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8" customHeight="1" x14ac:dyDescent="0.25">
      <c r="A720" s="251"/>
      <c r="C720" s="252"/>
      <c r="D720" s="21"/>
      <c r="E720" s="2"/>
      <c r="F720" s="3"/>
      <c r="G720" s="3"/>
      <c r="H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8" customHeight="1" x14ac:dyDescent="0.25">
      <c r="A721" s="251"/>
      <c r="C721" s="252"/>
      <c r="D721" s="21"/>
      <c r="E721" s="2"/>
      <c r="F721" s="3"/>
      <c r="G721" s="3"/>
      <c r="H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8" customHeight="1" x14ac:dyDescent="0.25">
      <c r="A722" s="251"/>
      <c r="C722" s="252"/>
      <c r="D722" s="21"/>
      <c r="E722" s="2"/>
      <c r="F722" s="3"/>
      <c r="G722" s="3"/>
      <c r="H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8" customHeight="1" x14ac:dyDescent="0.25">
      <c r="A723" s="251"/>
      <c r="C723" s="252"/>
      <c r="D723" s="21"/>
      <c r="E723" s="2"/>
      <c r="F723" s="3"/>
      <c r="G723" s="3"/>
      <c r="H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8" customHeight="1" x14ac:dyDescent="0.25">
      <c r="A724" s="251"/>
      <c r="C724" s="252"/>
      <c r="D724" s="21"/>
      <c r="E724" s="2"/>
      <c r="F724" s="3"/>
      <c r="G724" s="3"/>
      <c r="H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8" customHeight="1" x14ac:dyDescent="0.25">
      <c r="A725" s="251"/>
      <c r="C725" s="252"/>
      <c r="D725" s="21"/>
      <c r="E725" s="2"/>
      <c r="F725" s="3"/>
      <c r="G725" s="3"/>
      <c r="H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8" customHeight="1" x14ac:dyDescent="0.25">
      <c r="A726" s="251"/>
      <c r="C726" s="252"/>
      <c r="D726" s="21"/>
      <c r="E726" s="2"/>
      <c r="F726" s="3"/>
      <c r="G726" s="3"/>
      <c r="H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8" customHeight="1" x14ac:dyDescent="0.25">
      <c r="A727" s="251"/>
      <c r="C727" s="252"/>
      <c r="D727" s="21"/>
      <c r="E727" s="2"/>
      <c r="F727" s="3"/>
      <c r="G727" s="3"/>
      <c r="H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8" customHeight="1" x14ac:dyDescent="0.25">
      <c r="A728" s="251"/>
      <c r="C728" s="252"/>
      <c r="D728" s="21"/>
      <c r="E728" s="2"/>
      <c r="F728" s="3"/>
      <c r="G728" s="3"/>
      <c r="H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8" customHeight="1" x14ac:dyDescent="0.25">
      <c r="A729" s="251"/>
      <c r="C729" s="252"/>
      <c r="D729" s="21"/>
      <c r="E729" s="2"/>
      <c r="F729" s="3"/>
      <c r="G729" s="3"/>
      <c r="H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8" customHeight="1" x14ac:dyDescent="0.25">
      <c r="A730" s="251"/>
      <c r="C730" s="252"/>
      <c r="D730" s="21"/>
      <c r="E730" s="2"/>
      <c r="F730" s="3"/>
      <c r="G730" s="3"/>
      <c r="H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8" customHeight="1" x14ac:dyDescent="0.25">
      <c r="A731" s="251"/>
      <c r="C731" s="252"/>
      <c r="D731" s="21"/>
      <c r="E731" s="2"/>
      <c r="F731" s="3"/>
      <c r="G731" s="3"/>
      <c r="H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8" customHeight="1" x14ac:dyDescent="0.25">
      <c r="A732" s="251"/>
      <c r="C732" s="252"/>
      <c r="D732" s="21"/>
      <c r="E732" s="2"/>
      <c r="F732" s="3"/>
      <c r="G732" s="3"/>
      <c r="H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8" customHeight="1" x14ac:dyDescent="0.25">
      <c r="A733" s="251"/>
      <c r="C733" s="252"/>
      <c r="D733" s="21"/>
      <c r="E733" s="2"/>
      <c r="F733" s="3"/>
      <c r="G733" s="3"/>
      <c r="H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8" customHeight="1" x14ac:dyDescent="0.25">
      <c r="A734" s="251"/>
      <c r="C734" s="252"/>
      <c r="D734" s="21"/>
      <c r="E734" s="2"/>
      <c r="F734" s="3"/>
      <c r="G734" s="3"/>
      <c r="H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8" customHeight="1" x14ac:dyDescent="0.25">
      <c r="A735" s="251"/>
      <c r="C735" s="252"/>
      <c r="D735" s="21"/>
      <c r="E735" s="2"/>
      <c r="F735" s="3"/>
      <c r="G735" s="3"/>
      <c r="H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8" customHeight="1" x14ac:dyDescent="0.25">
      <c r="A736" s="251"/>
      <c r="C736" s="252"/>
      <c r="D736" s="21"/>
      <c r="E736" s="2"/>
      <c r="F736" s="3"/>
      <c r="G736" s="3"/>
      <c r="H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8" customHeight="1" x14ac:dyDescent="0.25">
      <c r="A737" s="251"/>
      <c r="C737" s="252"/>
      <c r="D737" s="21"/>
      <c r="E737" s="2"/>
      <c r="F737" s="3"/>
      <c r="G737" s="3"/>
      <c r="H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8" customHeight="1" x14ac:dyDescent="0.25">
      <c r="A738" s="251"/>
      <c r="C738" s="252"/>
      <c r="D738" s="21"/>
      <c r="E738" s="2"/>
      <c r="F738" s="3"/>
      <c r="G738" s="3"/>
      <c r="H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8" customHeight="1" x14ac:dyDescent="0.25">
      <c r="A739" s="251"/>
      <c r="C739" s="252"/>
      <c r="D739" s="21"/>
      <c r="E739" s="2"/>
      <c r="F739" s="3"/>
      <c r="G739" s="3"/>
      <c r="H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8" customHeight="1" x14ac:dyDescent="0.25">
      <c r="A740" s="251"/>
      <c r="C740" s="252"/>
      <c r="D740" s="21"/>
      <c r="E740" s="2"/>
      <c r="F740" s="3"/>
      <c r="G740" s="3"/>
      <c r="H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8" customHeight="1" x14ac:dyDescent="0.25">
      <c r="A741" s="251"/>
      <c r="C741" s="252"/>
      <c r="D741" s="21"/>
      <c r="E741" s="2"/>
      <c r="F741" s="3"/>
      <c r="G741" s="3"/>
      <c r="H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8" customHeight="1" x14ac:dyDescent="0.25">
      <c r="A742" s="251"/>
      <c r="C742" s="252"/>
      <c r="D742" s="21"/>
      <c r="E742" s="2"/>
      <c r="F742" s="3"/>
      <c r="G742" s="3"/>
      <c r="H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8" customHeight="1" x14ac:dyDescent="0.25">
      <c r="A743" s="251"/>
      <c r="C743" s="252"/>
      <c r="D743" s="21"/>
      <c r="E743" s="2"/>
      <c r="F743" s="3"/>
      <c r="G743" s="3"/>
      <c r="H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8" customHeight="1" x14ac:dyDescent="0.25">
      <c r="A744" s="251"/>
      <c r="C744" s="252"/>
      <c r="D744" s="21"/>
      <c r="E744" s="2"/>
      <c r="F744" s="3"/>
      <c r="G744" s="3"/>
      <c r="H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8" customHeight="1" x14ac:dyDescent="0.25">
      <c r="A745" s="251"/>
      <c r="C745" s="252"/>
      <c r="D745" s="21"/>
      <c r="E745" s="2"/>
      <c r="F745" s="3"/>
      <c r="G745" s="3"/>
      <c r="H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8" customHeight="1" x14ac:dyDescent="0.25">
      <c r="A746" s="251"/>
      <c r="C746" s="252"/>
      <c r="D746" s="21"/>
      <c r="E746" s="2"/>
      <c r="F746" s="3"/>
      <c r="G746" s="3"/>
      <c r="H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8" customHeight="1" x14ac:dyDescent="0.25">
      <c r="A747" s="251"/>
      <c r="C747" s="252"/>
      <c r="D747" s="21"/>
      <c r="E747" s="2"/>
      <c r="F747" s="3"/>
      <c r="G747" s="3"/>
      <c r="H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8" customHeight="1" x14ac:dyDescent="0.25">
      <c r="A748" s="251"/>
      <c r="C748" s="252"/>
      <c r="D748" s="21"/>
      <c r="E748" s="2"/>
      <c r="F748" s="3"/>
      <c r="G748" s="3"/>
      <c r="H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8" customHeight="1" x14ac:dyDescent="0.25">
      <c r="A749" s="251"/>
      <c r="C749" s="252"/>
      <c r="D749" s="21"/>
      <c r="E749" s="2"/>
      <c r="F749" s="3"/>
      <c r="G749" s="3"/>
      <c r="H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8" customHeight="1" x14ac:dyDescent="0.25">
      <c r="A750" s="251"/>
      <c r="C750" s="252"/>
      <c r="D750" s="21"/>
      <c r="E750" s="2"/>
      <c r="F750" s="3"/>
      <c r="G750" s="3"/>
      <c r="H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8" customHeight="1" x14ac:dyDescent="0.25">
      <c r="A751" s="251"/>
      <c r="C751" s="252"/>
      <c r="D751" s="21"/>
      <c r="E751" s="2"/>
      <c r="F751" s="3"/>
      <c r="G751" s="3"/>
      <c r="H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8" customHeight="1" x14ac:dyDescent="0.25">
      <c r="A752" s="251"/>
      <c r="C752" s="252"/>
      <c r="D752" s="21"/>
      <c r="E752" s="2"/>
      <c r="F752" s="3"/>
      <c r="G752" s="3"/>
      <c r="H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8" customHeight="1" x14ac:dyDescent="0.25">
      <c r="A753" s="251"/>
      <c r="C753" s="252"/>
      <c r="D753" s="21"/>
      <c r="E753" s="2"/>
      <c r="F753" s="3"/>
      <c r="G753" s="3"/>
      <c r="H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8" customHeight="1" x14ac:dyDescent="0.25">
      <c r="A754" s="251"/>
      <c r="C754" s="252"/>
      <c r="D754" s="21"/>
      <c r="E754" s="2"/>
      <c r="F754" s="3"/>
      <c r="G754" s="3"/>
      <c r="H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8" customHeight="1" x14ac:dyDescent="0.25">
      <c r="A755" s="251"/>
      <c r="C755" s="252"/>
      <c r="D755" s="21"/>
      <c r="E755" s="2"/>
      <c r="F755" s="3"/>
      <c r="G755" s="3"/>
      <c r="H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8" customHeight="1" x14ac:dyDescent="0.25">
      <c r="A756" s="251"/>
      <c r="C756" s="252"/>
      <c r="D756" s="21"/>
      <c r="E756" s="2"/>
      <c r="F756" s="3"/>
      <c r="G756" s="3"/>
      <c r="H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8" customHeight="1" x14ac:dyDescent="0.25">
      <c r="A757" s="251"/>
      <c r="C757" s="252"/>
      <c r="D757" s="21"/>
      <c r="E757" s="2"/>
      <c r="F757" s="3"/>
      <c r="G757" s="3"/>
      <c r="H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8" customHeight="1" x14ac:dyDescent="0.25">
      <c r="A758" s="251"/>
      <c r="C758" s="252"/>
      <c r="D758" s="21"/>
      <c r="E758" s="2"/>
      <c r="F758" s="3"/>
      <c r="G758" s="3"/>
      <c r="H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8" customHeight="1" x14ac:dyDescent="0.25">
      <c r="A759" s="251"/>
      <c r="C759" s="252"/>
      <c r="D759" s="21"/>
      <c r="E759" s="2"/>
      <c r="F759" s="3"/>
      <c r="G759" s="3"/>
      <c r="H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8" customHeight="1" x14ac:dyDescent="0.25">
      <c r="A760" s="251"/>
      <c r="C760" s="252"/>
      <c r="D760" s="21"/>
      <c r="E760" s="2"/>
      <c r="F760" s="3"/>
      <c r="G760" s="3"/>
      <c r="H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8" customHeight="1" x14ac:dyDescent="0.25">
      <c r="A761" s="251"/>
      <c r="C761" s="252"/>
      <c r="D761" s="21"/>
      <c r="E761" s="2"/>
      <c r="F761" s="3"/>
      <c r="G761" s="3"/>
      <c r="H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8" customHeight="1" x14ac:dyDescent="0.25">
      <c r="A762" s="251"/>
      <c r="C762" s="252"/>
      <c r="D762" s="21"/>
      <c r="E762" s="2"/>
      <c r="F762" s="3"/>
      <c r="G762" s="3"/>
      <c r="H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8" customHeight="1" x14ac:dyDescent="0.25">
      <c r="A763" s="251"/>
      <c r="C763" s="252"/>
      <c r="D763" s="21"/>
      <c r="E763" s="2"/>
      <c r="F763" s="3"/>
      <c r="G763" s="3"/>
      <c r="H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8" customHeight="1" x14ac:dyDescent="0.25">
      <c r="A764" s="251"/>
      <c r="C764" s="252"/>
      <c r="D764" s="21"/>
      <c r="E764" s="2"/>
      <c r="F764" s="3"/>
      <c r="G764" s="3"/>
      <c r="H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8" customHeight="1" x14ac:dyDescent="0.25">
      <c r="A765" s="251"/>
      <c r="C765" s="252"/>
      <c r="D765" s="21"/>
      <c r="E765" s="2"/>
      <c r="F765" s="3"/>
      <c r="G765" s="3"/>
      <c r="H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8" customHeight="1" x14ac:dyDescent="0.25">
      <c r="A766" s="251"/>
      <c r="C766" s="252"/>
      <c r="D766" s="21"/>
      <c r="E766" s="2"/>
      <c r="F766" s="3"/>
      <c r="G766" s="3"/>
      <c r="H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8" customHeight="1" x14ac:dyDescent="0.25">
      <c r="A767" s="251"/>
      <c r="C767" s="252"/>
      <c r="D767" s="21"/>
      <c r="E767" s="2"/>
      <c r="F767" s="3"/>
      <c r="G767" s="3"/>
      <c r="H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8" customHeight="1" x14ac:dyDescent="0.25">
      <c r="A768" s="251"/>
      <c r="C768" s="252"/>
      <c r="D768" s="21"/>
      <c r="E768" s="2"/>
      <c r="F768" s="3"/>
      <c r="G768" s="3"/>
      <c r="H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8" customHeight="1" x14ac:dyDescent="0.25">
      <c r="A769" s="251"/>
      <c r="C769" s="252"/>
      <c r="D769" s="21"/>
      <c r="E769" s="2"/>
      <c r="F769" s="3"/>
      <c r="G769" s="3"/>
      <c r="H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8" customHeight="1" x14ac:dyDescent="0.25">
      <c r="A770" s="251"/>
      <c r="C770" s="252"/>
      <c r="D770" s="21"/>
      <c r="E770" s="2"/>
      <c r="F770" s="3"/>
      <c r="G770" s="3"/>
      <c r="H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8" customHeight="1" x14ac:dyDescent="0.25">
      <c r="A771" s="251"/>
      <c r="C771" s="252"/>
      <c r="D771" s="21"/>
      <c r="E771" s="2"/>
      <c r="F771" s="3"/>
      <c r="G771" s="3"/>
      <c r="H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8" customHeight="1" x14ac:dyDescent="0.25">
      <c r="A772" s="251"/>
      <c r="C772" s="252"/>
      <c r="D772" s="21"/>
      <c r="E772" s="2"/>
      <c r="F772" s="3"/>
      <c r="G772" s="3"/>
      <c r="H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8" customHeight="1" x14ac:dyDescent="0.25">
      <c r="A773" s="251"/>
      <c r="C773" s="252"/>
      <c r="D773" s="21"/>
      <c r="E773" s="2"/>
      <c r="F773" s="3"/>
      <c r="G773" s="3"/>
      <c r="H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8" customHeight="1" x14ac:dyDescent="0.25">
      <c r="A774" s="251"/>
      <c r="C774" s="252"/>
      <c r="D774" s="21"/>
      <c r="E774" s="2"/>
      <c r="F774" s="3"/>
      <c r="G774" s="3"/>
      <c r="H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8" customHeight="1" x14ac:dyDescent="0.25">
      <c r="A775" s="251"/>
      <c r="C775" s="252"/>
      <c r="D775" s="21"/>
      <c r="E775" s="2"/>
      <c r="F775" s="3"/>
      <c r="G775" s="3"/>
      <c r="H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8" customHeight="1" x14ac:dyDescent="0.25">
      <c r="A776" s="251"/>
      <c r="C776" s="252"/>
      <c r="D776" s="21"/>
      <c r="E776" s="2"/>
      <c r="F776" s="3"/>
      <c r="G776" s="3"/>
      <c r="H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8" customHeight="1" x14ac:dyDescent="0.25">
      <c r="A777" s="251"/>
      <c r="C777" s="252"/>
      <c r="D777" s="21"/>
      <c r="E777" s="2"/>
      <c r="F777" s="3"/>
      <c r="G777" s="3"/>
      <c r="H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8" customHeight="1" x14ac:dyDescent="0.25">
      <c r="A778" s="251"/>
      <c r="C778" s="252"/>
      <c r="D778" s="21"/>
      <c r="E778" s="2"/>
      <c r="F778" s="3"/>
      <c r="G778" s="3"/>
      <c r="H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8" customHeight="1" x14ac:dyDescent="0.25">
      <c r="A779" s="251"/>
      <c r="C779" s="252"/>
      <c r="D779" s="21"/>
      <c r="E779" s="2"/>
      <c r="F779" s="3"/>
      <c r="G779" s="3"/>
      <c r="H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8" customHeight="1" x14ac:dyDescent="0.25">
      <c r="A780" s="251"/>
      <c r="C780" s="252"/>
      <c r="D780" s="21"/>
      <c r="E780" s="2"/>
      <c r="F780" s="3"/>
      <c r="G780" s="3"/>
      <c r="H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8" customHeight="1" x14ac:dyDescent="0.25">
      <c r="A781" s="251"/>
      <c r="C781" s="252"/>
      <c r="D781" s="21"/>
      <c r="E781" s="2"/>
      <c r="F781" s="3"/>
      <c r="G781" s="3"/>
      <c r="H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8" customHeight="1" x14ac:dyDescent="0.25">
      <c r="A782" s="251"/>
      <c r="C782" s="252"/>
      <c r="D782" s="21"/>
      <c r="E782" s="2"/>
      <c r="F782" s="3"/>
      <c r="G782" s="3"/>
      <c r="H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8" customHeight="1" x14ac:dyDescent="0.25">
      <c r="A783" s="251"/>
      <c r="C783" s="252"/>
      <c r="D783" s="21"/>
      <c r="E783" s="2"/>
      <c r="F783" s="3"/>
      <c r="G783" s="3"/>
      <c r="H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8" customHeight="1" x14ac:dyDescent="0.25">
      <c r="A784" s="251"/>
      <c r="C784" s="252"/>
      <c r="D784" s="21"/>
      <c r="E784" s="2"/>
      <c r="F784" s="3"/>
      <c r="G784" s="3"/>
      <c r="H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8" customHeight="1" x14ac:dyDescent="0.25">
      <c r="A785" s="251"/>
      <c r="C785" s="252"/>
      <c r="D785" s="21"/>
      <c r="E785" s="2"/>
      <c r="F785" s="3"/>
      <c r="G785" s="3"/>
      <c r="H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8" customHeight="1" x14ac:dyDescent="0.25">
      <c r="A786" s="251"/>
      <c r="C786" s="252"/>
      <c r="D786" s="21"/>
      <c r="E786" s="2"/>
      <c r="F786" s="3"/>
      <c r="G786" s="3"/>
      <c r="H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8" customHeight="1" x14ac:dyDescent="0.25">
      <c r="A787" s="251"/>
      <c r="C787" s="252"/>
      <c r="D787" s="21"/>
      <c r="E787" s="2"/>
      <c r="F787" s="3"/>
      <c r="G787" s="3"/>
      <c r="H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8" customHeight="1" x14ac:dyDescent="0.25">
      <c r="A788" s="251"/>
      <c r="C788" s="252"/>
      <c r="D788" s="21"/>
      <c r="E788" s="2"/>
      <c r="F788" s="3"/>
      <c r="G788" s="3"/>
      <c r="H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8" customHeight="1" x14ac:dyDescent="0.25">
      <c r="A789" s="251"/>
      <c r="C789" s="252"/>
      <c r="D789" s="21"/>
      <c r="E789" s="2"/>
      <c r="F789" s="3"/>
      <c r="G789" s="3"/>
      <c r="H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8" customHeight="1" x14ac:dyDescent="0.25">
      <c r="A790" s="251"/>
      <c r="C790" s="252"/>
      <c r="D790" s="21"/>
      <c r="E790" s="2"/>
      <c r="F790" s="3"/>
      <c r="G790" s="3"/>
      <c r="H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8" customHeight="1" x14ac:dyDescent="0.25">
      <c r="A791" s="251"/>
      <c r="C791" s="252"/>
      <c r="D791" s="21"/>
      <c r="E791" s="2"/>
      <c r="F791" s="3"/>
      <c r="G791" s="3"/>
      <c r="H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8" customHeight="1" x14ac:dyDescent="0.25">
      <c r="A792" s="251"/>
      <c r="C792" s="252"/>
      <c r="D792" s="21"/>
      <c r="E792" s="2"/>
      <c r="F792" s="3"/>
      <c r="G792" s="3"/>
      <c r="H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8" customHeight="1" x14ac:dyDescent="0.25">
      <c r="A793" s="251"/>
      <c r="C793" s="252"/>
      <c r="D793" s="21"/>
      <c r="E793" s="2"/>
      <c r="F793" s="3"/>
      <c r="G793" s="3"/>
      <c r="H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8" customHeight="1" x14ac:dyDescent="0.25">
      <c r="A794" s="251"/>
      <c r="C794" s="252"/>
      <c r="D794" s="21"/>
      <c r="E794" s="2"/>
      <c r="F794" s="3"/>
      <c r="G794" s="3"/>
      <c r="H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8" customHeight="1" x14ac:dyDescent="0.25">
      <c r="A795" s="251"/>
      <c r="C795" s="252"/>
      <c r="D795" s="21"/>
      <c r="E795" s="2"/>
      <c r="F795" s="3"/>
      <c r="G795" s="3"/>
      <c r="H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8" customHeight="1" x14ac:dyDescent="0.25">
      <c r="A796" s="251"/>
      <c r="C796" s="252"/>
      <c r="D796" s="21"/>
      <c r="E796" s="2"/>
      <c r="F796" s="3"/>
      <c r="G796" s="3"/>
      <c r="H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8" customHeight="1" x14ac:dyDescent="0.25">
      <c r="A797" s="251"/>
      <c r="C797" s="252"/>
      <c r="D797" s="21"/>
      <c r="E797" s="2"/>
      <c r="F797" s="3"/>
      <c r="G797" s="3"/>
      <c r="H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8" customHeight="1" x14ac:dyDescent="0.25">
      <c r="A798" s="251"/>
      <c r="C798" s="252"/>
      <c r="D798" s="21"/>
      <c r="E798" s="2"/>
      <c r="F798" s="3"/>
      <c r="G798" s="3"/>
      <c r="H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8" customHeight="1" x14ac:dyDescent="0.25">
      <c r="A799" s="251"/>
      <c r="C799" s="252"/>
      <c r="D799" s="21"/>
      <c r="E799" s="2"/>
      <c r="F799" s="3"/>
      <c r="G799" s="3"/>
      <c r="H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8" customHeight="1" x14ac:dyDescent="0.25">
      <c r="A800" s="251"/>
      <c r="C800" s="252"/>
      <c r="D800" s="21"/>
      <c r="E800" s="2"/>
      <c r="F800" s="3"/>
      <c r="G800" s="3"/>
      <c r="H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8" customHeight="1" x14ac:dyDescent="0.25">
      <c r="A801" s="251"/>
      <c r="C801" s="252"/>
      <c r="D801" s="21"/>
      <c r="E801" s="2"/>
      <c r="F801" s="3"/>
      <c r="G801" s="3"/>
      <c r="H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8" customHeight="1" x14ac:dyDescent="0.25">
      <c r="A802" s="251"/>
      <c r="C802" s="252"/>
      <c r="D802" s="21"/>
      <c r="E802" s="2"/>
      <c r="F802" s="3"/>
      <c r="G802" s="3"/>
      <c r="H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8" customHeight="1" x14ac:dyDescent="0.25">
      <c r="A803" s="251"/>
      <c r="C803" s="252"/>
      <c r="D803" s="21"/>
      <c r="E803" s="2"/>
      <c r="F803" s="3"/>
      <c r="G803" s="3"/>
      <c r="H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8" customHeight="1" x14ac:dyDescent="0.25">
      <c r="A804" s="251"/>
      <c r="C804" s="252"/>
      <c r="D804" s="21"/>
      <c r="E804" s="2"/>
      <c r="F804" s="3"/>
      <c r="G804" s="3"/>
      <c r="H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8" customHeight="1" x14ac:dyDescent="0.25">
      <c r="A805" s="251"/>
      <c r="C805" s="252"/>
      <c r="D805" s="21"/>
      <c r="E805" s="2"/>
      <c r="F805" s="3"/>
      <c r="G805" s="3"/>
      <c r="H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8" customHeight="1" x14ac:dyDescent="0.25">
      <c r="A806" s="251"/>
      <c r="C806" s="252"/>
      <c r="D806" s="21"/>
      <c r="E806" s="2"/>
      <c r="F806" s="3"/>
      <c r="G806" s="3"/>
      <c r="H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8" customHeight="1" x14ac:dyDescent="0.25">
      <c r="A807" s="251"/>
      <c r="C807" s="252"/>
      <c r="D807" s="21"/>
      <c r="E807" s="2"/>
      <c r="F807" s="3"/>
      <c r="G807" s="3"/>
      <c r="H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8" customHeight="1" x14ac:dyDescent="0.25">
      <c r="A808" s="251"/>
      <c r="C808" s="252"/>
      <c r="D808" s="21"/>
      <c r="E808" s="2"/>
      <c r="F808" s="3"/>
      <c r="G808" s="3"/>
      <c r="H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8" customHeight="1" x14ac:dyDescent="0.25">
      <c r="A809" s="251"/>
      <c r="C809" s="252"/>
      <c r="D809" s="21"/>
      <c r="E809" s="2"/>
      <c r="F809" s="3"/>
      <c r="G809" s="3"/>
      <c r="H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8" customHeight="1" x14ac:dyDescent="0.25">
      <c r="A810" s="251"/>
      <c r="C810" s="252"/>
      <c r="D810" s="21"/>
      <c r="E810" s="2"/>
      <c r="F810" s="3"/>
      <c r="G810" s="3"/>
      <c r="H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8" customHeight="1" x14ac:dyDescent="0.25">
      <c r="A811" s="251"/>
      <c r="C811" s="252"/>
      <c r="D811" s="21"/>
      <c r="E811" s="2"/>
      <c r="F811" s="3"/>
      <c r="G811" s="3"/>
      <c r="H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8" customHeight="1" x14ac:dyDescent="0.25">
      <c r="A812" s="251"/>
      <c r="C812" s="252"/>
      <c r="D812" s="21"/>
      <c r="E812" s="2"/>
      <c r="F812" s="3"/>
      <c r="G812" s="3"/>
      <c r="H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8" customHeight="1" x14ac:dyDescent="0.25">
      <c r="A813" s="251"/>
      <c r="C813" s="252"/>
      <c r="D813" s="21"/>
      <c r="E813" s="2"/>
      <c r="F813" s="3"/>
      <c r="G813" s="3"/>
      <c r="H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8" customHeight="1" x14ac:dyDescent="0.25">
      <c r="A814" s="251"/>
      <c r="C814" s="252"/>
      <c r="D814" s="21"/>
      <c r="E814" s="2"/>
      <c r="F814" s="3"/>
      <c r="G814" s="3"/>
      <c r="H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8" customHeight="1" x14ac:dyDescent="0.25">
      <c r="A815" s="251"/>
      <c r="C815" s="252"/>
      <c r="D815" s="21"/>
      <c r="E815" s="2"/>
      <c r="F815" s="3"/>
      <c r="G815" s="3"/>
      <c r="H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8" customHeight="1" x14ac:dyDescent="0.25">
      <c r="A816" s="251"/>
      <c r="C816" s="252"/>
      <c r="D816" s="21"/>
      <c r="E816" s="2"/>
      <c r="F816" s="3"/>
      <c r="G816" s="3"/>
      <c r="H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8" customHeight="1" x14ac:dyDescent="0.25">
      <c r="A817" s="251"/>
      <c r="C817" s="252"/>
      <c r="D817" s="21"/>
      <c r="E817" s="2"/>
      <c r="F817" s="3"/>
      <c r="G817" s="3"/>
      <c r="H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8" customHeight="1" x14ac:dyDescent="0.25">
      <c r="A818" s="251"/>
      <c r="C818" s="252"/>
      <c r="D818" s="21"/>
      <c r="E818" s="2"/>
      <c r="F818" s="3"/>
      <c r="G818" s="3"/>
      <c r="H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8" customHeight="1" x14ac:dyDescent="0.25">
      <c r="A819" s="251"/>
      <c r="C819" s="252"/>
      <c r="D819" s="21"/>
      <c r="E819" s="2"/>
      <c r="F819" s="3"/>
      <c r="G819" s="3"/>
      <c r="H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8" customHeight="1" x14ac:dyDescent="0.25">
      <c r="A820" s="251"/>
      <c r="C820" s="252"/>
      <c r="D820" s="21"/>
      <c r="E820" s="2"/>
      <c r="F820" s="3"/>
      <c r="G820" s="3"/>
      <c r="H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8" customHeight="1" x14ac:dyDescent="0.25">
      <c r="A821" s="251"/>
      <c r="C821" s="252"/>
      <c r="D821" s="21"/>
      <c r="E821" s="2"/>
      <c r="F821" s="3"/>
      <c r="G821" s="3"/>
      <c r="H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8" customHeight="1" x14ac:dyDescent="0.25">
      <c r="A822" s="251"/>
      <c r="C822" s="252"/>
      <c r="D822" s="21"/>
      <c r="E822" s="2"/>
      <c r="F822" s="3"/>
      <c r="G822" s="3"/>
      <c r="H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8" customHeight="1" x14ac:dyDescent="0.25">
      <c r="A823" s="251"/>
      <c r="C823" s="252"/>
      <c r="D823" s="21"/>
      <c r="E823" s="2"/>
      <c r="F823" s="3"/>
      <c r="G823" s="3"/>
      <c r="H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8" customHeight="1" x14ac:dyDescent="0.25">
      <c r="A824" s="251"/>
      <c r="C824" s="252"/>
      <c r="D824" s="21"/>
      <c r="E824" s="2"/>
      <c r="F824" s="3"/>
      <c r="G824" s="3"/>
      <c r="H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8" customHeight="1" x14ac:dyDescent="0.25">
      <c r="A825" s="251"/>
      <c r="C825" s="252"/>
      <c r="D825" s="21"/>
      <c r="E825" s="2"/>
      <c r="F825" s="3"/>
      <c r="G825" s="3"/>
      <c r="H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8" customHeight="1" x14ac:dyDescent="0.25">
      <c r="A826" s="251"/>
      <c r="C826" s="252"/>
      <c r="D826" s="21"/>
      <c r="E826" s="2"/>
      <c r="F826" s="3"/>
      <c r="G826" s="3"/>
      <c r="H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8" customHeight="1" x14ac:dyDescent="0.25">
      <c r="A827" s="251"/>
      <c r="C827" s="252"/>
      <c r="D827" s="21"/>
      <c r="E827" s="2"/>
      <c r="F827" s="3"/>
      <c r="G827" s="3"/>
      <c r="H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8" customHeight="1" x14ac:dyDescent="0.25">
      <c r="A828" s="251"/>
      <c r="C828" s="252"/>
      <c r="D828" s="21"/>
      <c r="E828" s="2"/>
      <c r="F828" s="3"/>
      <c r="G828" s="3"/>
      <c r="H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8" customHeight="1" x14ac:dyDescent="0.25">
      <c r="A829" s="251"/>
      <c r="C829" s="252"/>
      <c r="D829" s="21"/>
      <c r="E829" s="2"/>
      <c r="F829" s="3"/>
      <c r="G829" s="3"/>
      <c r="H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8" customHeight="1" x14ac:dyDescent="0.25">
      <c r="A830" s="251"/>
      <c r="C830" s="252"/>
      <c r="D830" s="21"/>
      <c r="E830" s="2"/>
      <c r="F830" s="3"/>
      <c r="G830" s="3"/>
      <c r="H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8" customHeight="1" x14ac:dyDescent="0.25">
      <c r="A831" s="251"/>
      <c r="C831" s="252"/>
      <c r="D831" s="21"/>
      <c r="E831" s="2"/>
      <c r="F831" s="3"/>
      <c r="G831" s="3"/>
      <c r="H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8" customHeight="1" x14ac:dyDescent="0.25">
      <c r="A832" s="251"/>
      <c r="C832" s="252"/>
      <c r="D832" s="21"/>
      <c r="E832" s="2"/>
      <c r="F832" s="3"/>
      <c r="G832" s="3"/>
      <c r="H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8" customHeight="1" x14ac:dyDescent="0.25">
      <c r="A833" s="251"/>
      <c r="C833" s="252"/>
      <c r="D833" s="21"/>
      <c r="E833" s="2"/>
      <c r="F833" s="3"/>
      <c r="G833" s="3"/>
      <c r="H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8" customHeight="1" x14ac:dyDescent="0.25">
      <c r="A834" s="251"/>
      <c r="C834" s="252"/>
      <c r="D834" s="21"/>
      <c r="E834" s="2"/>
      <c r="F834" s="3"/>
      <c r="G834" s="3"/>
      <c r="H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8" customHeight="1" x14ac:dyDescent="0.25">
      <c r="A835" s="251"/>
      <c r="C835" s="252"/>
      <c r="D835" s="21"/>
      <c r="E835" s="2"/>
      <c r="F835" s="3"/>
      <c r="G835" s="3"/>
      <c r="H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8" customHeight="1" x14ac:dyDescent="0.25">
      <c r="A836" s="251"/>
      <c r="C836" s="252"/>
      <c r="D836" s="21"/>
      <c r="E836" s="2"/>
      <c r="F836" s="3"/>
      <c r="G836" s="3"/>
      <c r="H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8" customHeight="1" x14ac:dyDescent="0.25">
      <c r="A837" s="251"/>
      <c r="C837" s="252"/>
      <c r="D837" s="21"/>
      <c r="E837" s="2"/>
      <c r="F837" s="3"/>
      <c r="G837" s="3"/>
      <c r="H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8" customHeight="1" x14ac:dyDescent="0.25">
      <c r="A838" s="251"/>
      <c r="C838" s="252"/>
      <c r="D838" s="21"/>
      <c r="E838" s="2"/>
      <c r="F838" s="3"/>
      <c r="G838" s="3"/>
      <c r="H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8" customHeight="1" x14ac:dyDescent="0.25">
      <c r="A839" s="251"/>
      <c r="C839" s="252"/>
      <c r="D839" s="21"/>
      <c r="E839" s="2"/>
      <c r="F839" s="3"/>
      <c r="G839" s="3"/>
      <c r="H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8" customHeight="1" x14ac:dyDescent="0.25">
      <c r="A840" s="251"/>
      <c r="C840" s="252"/>
      <c r="D840" s="21"/>
      <c r="E840" s="2"/>
      <c r="F840" s="3"/>
      <c r="G840" s="3"/>
      <c r="H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8" customHeight="1" x14ac:dyDescent="0.25">
      <c r="A841" s="251"/>
      <c r="C841" s="252"/>
      <c r="D841" s="21"/>
      <c r="E841" s="2"/>
      <c r="F841" s="3"/>
      <c r="G841" s="3"/>
      <c r="H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8" customHeight="1" x14ac:dyDescent="0.25">
      <c r="A842" s="251"/>
      <c r="C842" s="252"/>
      <c r="D842" s="21"/>
      <c r="E842" s="2"/>
      <c r="F842" s="3"/>
      <c r="G842" s="3"/>
      <c r="H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8" customHeight="1" x14ac:dyDescent="0.25">
      <c r="A843" s="251"/>
      <c r="C843" s="252"/>
      <c r="D843" s="21"/>
      <c r="E843" s="2"/>
      <c r="F843" s="3"/>
      <c r="G843" s="3"/>
      <c r="H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8" customHeight="1" x14ac:dyDescent="0.25">
      <c r="A844" s="251"/>
      <c r="C844" s="252"/>
      <c r="D844" s="21"/>
      <c r="E844" s="2"/>
      <c r="F844" s="3"/>
      <c r="G844" s="3"/>
      <c r="H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8" customHeight="1" x14ac:dyDescent="0.25">
      <c r="A845" s="251"/>
      <c r="C845" s="252"/>
      <c r="D845" s="21"/>
      <c r="E845" s="2"/>
      <c r="F845" s="3"/>
      <c r="G845" s="3"/>
      <c r="H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8" customHeight="1" x14ac:dyDescent="0.25">
      <c r="A846" s="251"/>
      <c r="C846" s="252"/>
      <c r="D846" s="21"/>
      <c r="E846" s="2"/>
      <c r="F846" s="3"/>
      <c r="G846" s="3"/>
      <c r="H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8" customHeight="1" x14ac:dyDescent="0.25">
      <c r="A847" s="251"/>
      <c r="C847" s="252"/>
      <c r="D847" s="21"/>
      <c r="E847" s="2"/>
      <c r="F847" s="3"/>
      <c r="G847" s="3"/>
      <c r="H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8" customHeight="1" x14ac:dyDescent="0.25">
      <c r="A848" s="251"/>
      <c r="C848" s="252"/>
      <c r="D848" s="21"/>
      <c r="E848" s="2"/>
      <c r="F848" s="3"/>
      <c r="G848" s="3"/>
      <c r="H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8" customHeight="1" x14ac:dyDescent="0.25">
      <c r="A849" s="251"/>
      <c r="C849" s="252"/>
      <c r="D849" s="21"/>
      <c r="E849" s="2"/>
      <c r="F849" s="3"/>
      <c r="G849" s="3"/>
      <c r="H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8" customHeight="1" x14ac:dyDescent="0.25">
      <c r="A850" s="251"/>
      <c r="C850" s="252"/>
      <c r="D850" s="21"/>
      <c r="E850" s="2"/>
      <c r="F850" s="3"/>
      <c r="G850" s="3"/>
      <c r="H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8" customHeight="1" x14ac:dyDescent="0.25">
      <c r="A851" s="251"/>
      <c r="C851" s="252"/>
      <c r="D851" s="21"/>
      <c r="E851" s="2"/>
      <c r="F851" s="3"/>
      <c r="G851" s="3"/>
      <c r="H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8" customHeight="1" x14ac:dyDescent="0.25">
      <c r="A852" s="251"/>
      <c r="C852" s="252"/>
      <c r="D852" s="21"/>
      <c r="E852" s="2"/>
      <c r="F852" s="3"/>
      <c r="G852" s="3"/>
      <c r="H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8" customHeight="1" x14ac:dyDescent="0.25">
      <c r="A853" s="251"/>
      <c r="C853" s="252"/>
      <c r="D853" s="21"/>
      <c r="E853" s="2"/>
      <c r="F853" s="3"/>
      <c r="G853" s="3"/>
      <c r="H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8" customHeight="1" x14ac:dyDescent="0.25">
      <c r="A854" s="251"/>
      <c r="C854" s="252"/>
      <c r="D854" s="21"/>
      <c r="E854" s="2"/>
      <c r="F854" s="3"/>
      <c r="G854" s="3"/>
      <c r="H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8" customHeight="1" x14ac:dyDescent="0.25">
      <c r="A855" s="251"/>
      <c r="C855" s="252"/>
      <c r="D855" s="21"/>
      <c r="E855" s="2"/>
      <c r="F855" s="3"/>
      <c r="G855" s="3"/>
      <c r="H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8" customHeight="1" x14ac:dyDescent="0.25">
      <c r="A856" s="251"/>
      <c r="C856" s="252"/>
      <c r="D856" s="21"/>
      <c r="E856" s="2"/>
      <c r="F856" s="3"/>
      <c r="G856" s="3"/>
      <c r="H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8" customHeight="1" x14ac:dyDescent="0.25">
      <c r="A857" s="251"/>
      <c r="C857" s="252"/>
      <c r="D857" s="21"/>
      <c r="E857" s="2"/>
      <c r="F857" s="3"/>
      <c r="G857" s="3"/>
      <c r="H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8" customHeight="1" x14ac:dyDescent="0.25">
      <c r="A858" s="251"/>
      <c r="C858" s="252"/>
      <c r="D858" s="21"/>
      <c r="E858" s="2"/>
      <c r="F858" s="3"/>
      <c r="G858" s="3"/>
      <c r="H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8" customHeight="1" x14ac:dyDescent="0.25">
      <c r="A859" s="251"/>
      <c r="C859" s="252"/>
      <c r="D859" s="21"/>
      <c r="E859" s="2"/>
      <c r="F859" s="3"/>
      <c r="G859" s="3"/>
      <c r="H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8" customHeight="1" x14ac:dyDescent="0.25">
      <c r="A860" s="251"/>
      <c r="C860" s="252"/>
      <c r="D860" s="21"/>
      <c r="E860" s="2"/>
      <c r="F860" s="3"/>
      <c r="G860" s="3"/>
      <c r="H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8" customHeight="1" x14ac:dyDescent="0.25">
      <c r="A861" s="251"/>
      <c r="C861" s="252"/>
      <c r="D861" s="21"/>
      <c r="E861" s="2"/>
      <c r="F861" s="3"/>
      <c r="G861" s="3"/>
      <c r="H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8" customHeight="1" x14ac:dyDescent="0.25">
      <c r="A862" s="251"/>
      <c r="C862" s="252"/>
      <c r="D862" s="21"/>
      <c r="E862" s="2"/>
      <c r="F862" s="3"/>
      <c r="G862" s="3"/>
      <c r="H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8" customHeight="1" x14ac:dyDescent="0.25">
      <c r="A863" s="251"/>
      <c r="C863" s="252"/>
      <c r="D863" s="21"/>
      <c r="E863" s="2"/>
      <c r="F863" s="3"/>
      <c r="G863" s="3"/>
      <c r="H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8" customHeight="1" x14ac:dyDescent="0.25">
      <c r="A864" s="251"/>
      <c r="C864" s="252"/>
      <c r="D864" s="21"/>
      <c r="E864" s="2"/>
      <c r="F864" s="3"/>
      <c r="G864" s="3"/>
      <c r="H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8" customHeight="1" x14ac:dyDescent="0.25">
      <c r="A865" s="251"/>
      <c r="C865" s="252"/>
      <c r="D865" s="21"/>
      <c r="E865" s="2"/>
      <c r="F865" s="3"/>
      <c r="G865" s="3"/>
      <c r="H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8" customHeight="1" x14ac:dyDescent="0.25">
      <c r="A866" s="251"/>
      <c r="C866" s="252"/>
      <c r="D866" s="21"/>
      <c r="E866" s="2"/>
      <c r="F866" s="3"/>
      <c r="G866" s="3"/>
      <c r="H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8" customHeight="1" x14ac:dyDescent="0.25">
      <c r="A867" s="251"/>
      <c r="C867" s="252"/>
      <c r="D867" s="21"/>
      <c r="E867" s="2"/>
      <c r="F867" s="3"/>
      <c r="G867" s="3"/>
      <c r="H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8" customHeight="1" x14ac:dyDescent="0.25">
      <c r="A868" s="251"/>
      <c r="C868" s="252"/>
      <c r="D868" s="21"/>
      <c r="E868" s="2"/>
      <c r="F868" s="3"/>
      <c r="G868" s="3"/>
      <c r="H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8" customHeight="1" x14ac:dyDescent="0.25">
      <c r="A869" s="251"/>
      <c r="C869" s="252"/>
      <c r="D869" s="21"/>
      <c r="E869" s="2"/>
      <c r="F869" s="3"/>
      <c r="G869" s="3"/>
      <c r="H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8" customHeight="1" x14ac:dyDescent="0.25">
      <c r="A870" s="251"/>
      <c r="C870" s="252"/>
      <c r="D870" s="21"/>
      <c r="E870" s="2"/>
      <c r="F870" s="3"/>
      <c r="G870" s="3"/>
      <c r="H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8" customHeight="1" x14ac:dyDescent="0.25">
      <c r="A871" s="251"/>
      <c r="C871" s="252"/>
      <c r="D871" s="21"/>
      <c r="E871" s="2"/>
      <c r="F871" s="3"/>
      <c r="G871" s="3"/>
      <c r="H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8" customHeight="1" x14ac:dyDescent="0.25">
      <c r="A872" s="251"/>
      <c r="C872" s="252"/>
      <c r="D872" s="21"/>
      <c r="E872" s="2"/>
      <c r="F872" s="3"/>
      <c r="G872" s="3"/>
      <c r="H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8" customHeight="1" x14ac:dyDescent="0.25">
      <c r="A873" s="251"/>
      <c r="C873" s="252"/>
      <c r="D873" s="21"/>
      <c r="E873" s="2"/>
      <c r="F873" s="3"/>
      <c r="G873" s="3"/>
      <c r="H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8" customHeight="1" x14ac:dyDescent="0.25">
      <c r="A874" s="251"/>
      <c r="C874" s="252"/>
      <c r="D874" s="21"/>
      <c r="E874" s="2"/>
      <c r="F874" s="3"/>
      <c r="G874" s="3"/>
      <c r="H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8" customHeight="1" x14ac:dyDescent="0.25">
      <c r="A875" s="251"/>
      <c r="C875" s="252"/>
      <c r="D875" s="21"/>
      <c r="E875" s="2"/>
      <c r="F875" s="3"/>
      <c r="G875" s="3"/>
      <c r="H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8" customHeight="1" x14ac:dyDescent="0.25">
      <c r="A876" s="251"/>
      <c r="C876" s="252"/>
      <c r="D876" s="21"/>
      <c r="E876" s="2"/>
      <c r="F876" s="3"/>
      <c r="G876" s="3"/>
      <c r="H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8" customHeight="1" x14ac:dyDescent="0.25">
      <c r="A877" s="251"/>
      <c r="C877" s="252"/>
      <c r="D877" s="21"/>
      <c r="E877" s="2"/>
      <c r="F877" s="3"/>
      <c r="G877" s="3"/>
      <c r="H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8" customHeight="1" x14ac:dyDescent="0.25">
      <c r="A878" s="251"/>
      <c r="C878" s="252"/>
      <c r="D878" s="21"/>
      <c r="E878" s="2"/>
      <c r="F878" s="3"/>
      <c r="G878" s="3"/>
      <c r="H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8" customHeight="1" x14ac:dyDescent="0.25">
      <c r="A879" s="251"/>
      <c r="C879" s="252"/>
      <c r="D879" s="21"/>
      <c r="E879" s="2"/>
      <c r="F879" s="3"/>
      <c r="G879" s="3"/>
      <c r="H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8" customHeight="1" x14ac:dyDescent="0.25">
      <c r="A880" s="251"/>
      <c r="C880" s="252"/>
      <c r="D880" s="21"/>
      <c r="E880" s="2"/>
      <c r="F880" s="3"/>
      <c r="G880" s="3"/>
      <c r="H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8" customHeight="1" x14ac:dyDescent="0.25">
      <c r="A881" s="251"/>
      <c r="C881" s="252"/>
      <c r="D881" s="21"/>
      <c r="E881" s="2"/>
      <c r="F881" s="3"/>
      <c r="G881" s="3"/>
      <c r="H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8" customHeight="1" x14ac:dyDescent="0.25">
      <c r="A882" s="251"/>
      <c r="C882" s="252"/>
      <c r="D882" s="21"/>
      <c r="E882" s="2"/>
      <c r="F882" s="3"/>
      <c r="G882" s="3"/>
      <c r="H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8" customHeight="1" x14ac:dyDescent="0.25">
      <c r="A883" s="251"/>
      <c r="C883" s="252"/>
      <c r="D883" s="21"/>
      <c r="E883" s="2"/>
      <c r="F883" s="3"/>
      <c r="G883" s="3"/>
      <c r="H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8" customHeight="1" x14ac:dyDescent="0.25">
      <c r="A884" s="251"/>
      <c r="C884" s="252"/>
      <c r="D884" s="21"/>
      <c r="E884" s="2"/>
      <c r="F884" s="3"/>
      <c r="G884" s="3"/>
      <c r="H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8" customHeight="1" x14ac:dyDescent="0.25">
      <c r="A885" s="251"/>
      <c r="C885" s="252"/>
      <c r="D885" s="21"/>
      <c r="E885" s="2"/>
      <c r="F885" s="3"/>
      <c r="G885" s="3"/>
      <c r="H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8" customHeight="1" x14ac:dyDescent="0.25">
      <c r="A886" s="251"/>
      <c r="C886" s="252"/>
      <c r="D886" s="21"/>
      <c r="E886" s="2"/>
      <c r="F886" s="3"/>
      <c r="G886" s="3"/>
      <c r="H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8" customHeight="1" x14ac:dyDescent="0.25">
      <c r="A887" s="251"/>
      <c r="C887" s="252"/>
      <c r="D887" s="21"/>
      <c r="E887" s="2"/>
      <c r="F887" s="3"/>
      <c r="G887" s="3"/>
      <c r="H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8" customHeight="1" x14ac:dyDescent="0.25">
      <c r="A888" s="251"/>
      <c r="C888" s="252"/>
      <c r="D888" s="21"/>
      <c r="E888" s="2"/>
      <c r="F888" s="3"/>
      <c r="G888" s="3"/>
      <c r="H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8" customHeight="1" x14ac:dyDescent="0.25">
      <c r="A889" s="251"/>
      <c r="C889" s="252"/>
      <c r="D889" s="21"/>
      <c r="E889" s="2"/>
      <c r="F889" s="3"/>
      <c r="G889" s="3"/>
      <c r="H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8" customHeight="1" x14ac:dyDescent="0.25">
      <c r="A890" s="251"/>
      <c r="C890" s="252"/>
      <c r="D890" s="21"/>
      <c r="E890" s="2"/>
      <c r="F890" s="3"/>
      <c r="G890" s="3"/>
      <c r="H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8" customHeight="1" x14ac:dyDescent="0.25">
      <c r="A891" s="251"/>
      <c r="C891" s="252"/>
      <c r="D891" s="21"/>
      <c r="E891" s="2"/>
      <c r="F891" s="3"/>
      <c r="G891" s="3"/>
      <c r="H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8" customHeight="1" x14ac:dyDescent="0.25">
      <c r="A892" s="251"/>
      <c r="C892" s="252"/>
      <c r="D892" s="21"/>
      <c r="E892" s="2"/>
      <c r="F892" s="3"/>
      <c r="G892" s="3"/>
      <c r="H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8" customHeight="1" x14ac:dyDescent="0.25">
      <c r="A893" s="251"/>
      <c r="C893" s="252"/>
      <c r="D893" s="21"/>
      <c r="E893" s="2"/>
      <c r="F893" s="3"/>
      <c r="G893" s="3"/>
      <c r="H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8" customHeight="1" x14ac:dyDescent="0.25">
      <c r="A894" s="251"/>
      <c r="C894" s="252"/>
      <c r="D894" s="21"/>
      <c r="E894" s="2"/>
      <c r="F894" s="3"/>
      <c r="G894" s="3"/>
      <c r="H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8" customHeight="1" x14ac:dyDescent="0.25">
      <c r="A895" s="251"/>
      <c r="C895" s="252"/>
      <c r="D895" s="21"/>
      <c r="E895" s="2"/>
      <c r="F895" s="3"/>
      <c r="G895" s="3"/>
      <c r="H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8" customHeight="1" x14ac:dyDescent="0.25">
      <c r="A896" s="251"/>
      <c r="C896" s="252"/>
      <c r="D896" s="21"/>
      <c r="E896" s="2"/>
      <c r="F896" s="3"/>
      <c r="G896" s="3"/>
      <c r="H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8" customHeight="1" x14ac:dyDescent="0.25">
      <c r="A897" s="251"/>
      <c r="C897" s="252"/>
      <c r="D897" s="21"/>
      <c r="E897" s="2"/>
      <c r="F897" s="3"/>
      <c r="G897" s="3"/>
      <c r="H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8" customHeight="1" x14ac:dyDescent="0.25">
      <c r="A898" s="251"/>
      <c r="C898" s="252"/>
      <c r="D898" s="21"/>
      <c r="E898" s="2"/>
      <c r="F898" s="3"/>
      <c r="G898" s="3"/>
      <c r="H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8" customHeight="1" x14ac:dyDescent="0.25">
      <c r="A899" s="251"/>
      <c r="C899" s="252"/>
      <c r="D899" s="21"/>
      <c r="E899" s="2"/>
      <c r="F899" s="3"/>
      <c r="G899" s="3"/>
      <c r="H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8" customHeight="1" x14ac:dyDescent="0.25">
      <c r="A900" s="251"/>
      <c r="C900" s="252"/>
      <c r="D900" s="21"/>
      <c r="E900" s="2"/>
      <c r="F900" s="3"/>
      <c r="G900" s="3"/>
      <c r="H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8" customHeight="1" x14ac:dyDescent="0.25">
      <c r="A901" s="251"/>
      <c r="C901" s="252"/>
      <c r="D901" s="21"/>
      <c r="E901" s="2"/>
      <c r="F901" s="3"/>
      <c r="G901" s="3"/>
      <c r="H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8" customHeight="1" x14ac:dyDescent="0.25">
      <c r="A902" s="251"/>
      <c r="C902" s="252"/>
      <c r="D902" s="21"/>
      <c r="E902" s="2"/>
      <c r="F902" s="3"/>
      <c r="G902" s="3"/>
      <c r="H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8" customHeight="1" x14ac:dyDescent="0.25">
      <c r="A903" s="251"/>
      <c r="C903" s="252"/>
      <c r="D903" s="21"/>
      <c r="E903" s="2"/>
      <c r="F903" s="3"/>
      <c r="G903" s="3"/>
      <c r="H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8" customHeight="1" x14ac:dyDescent="0.25">
      <c r="A904" s="251"/>
      <c r="C904" s="252"/>
      <c r="D904" s="21"/>
      <c r="E904" s="2"/>
      <c r="F904" s="3"/>
      <c r="G904" s="3"/>
      <c r="H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8" customHeight="1" x14ac:dyDescent="0.25">
      <c r="A905" s="251"/>
      <c r="C905" s="252"/>
      <c r="D905" s="21"/>
      <c r="E905" s="2"/>
      <c r="F905" s="3"/>
      <c r="G905" s="3"/>
      <c r="H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8" customHeight="1" x14ac:dyDescent="0.25">
      <c r="A906" s="251"/>
      <c r="C906" s="252"/>
      <c r="D906" s="21"/>
      <c r="E906" s="2"/>
      <c r="F906" s="3"/>
      <c r="G906" s="3"/>
      <c r="H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8" customHeight="1" x14ac:dyDescent="0.25">
      <c r="A907" s="251"/>
      <c r="C907" s="252"/>
      <c r="D907" s="21"/>
      <c r="E907" s="2"/>
      <c r="F907" s="3"/>
      <c r="G907" s="3"/>
      <c r="H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8" customHeight="1" x14ac:dyDescent="0.25">
      <c r="A908" s="251"/>
      <c r="C908" s="252"/>
      <c r="D908" s="21"/>
      <c r="E908" s="2"/>
      <c r="F908" s="3"/>
      <c r="G908" s="3"/>
      <c r="H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8" customHeight="1" x14ac:dyDescent="0.25">
      <c r="A909" s="251"/>
      <c r="C909" s="252"/>
      <c r="D909" s="21"/>
      <c r="E909" s="2"/>
      <c r="F909" s="3"/>
      <c r="G909" s="3"/>
      <c r="H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8" customHeight="1" x14ac:dyDescent="0.25">
      <c r="A910" s="251"/>
      <c r="C910" s="252"/>
      <c r="D910" s="21"/>
      <c r="E910" s="2"/>
      <c r="F910" s="3"/>
      <c r="G910" s="3"/>
      <c r="H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8" customHeight="1" x14ac:dyDescent="0.25">
      <c r="A911" s="251"/>
      <c r="C911" s="252"/>
      <c r="D911" s="21"/>
      <c r="E911" s="2"/>
      <c r="F911" s="3"/>
      <c r="G911" s="3"/>
      <c r="H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8" customHeight="1" x14ac:dyDescent="0.25">
      <c r="A912" s="251"/>
      <c r="C912" s="252"/>
      <c r="D912" s="21"/>
      <c r="E912" s="2"/>
      <c r="F912" s="3"/>
      <c r="G912" s="3"/>
      <c r="H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8" customHeight="1" x14ac:dyDescent="0.25">
      <c r="A913" s="251"/>
      <c r="C913" s="252"/>
      <c r="D913" s="21"/>
      <c r="E913" s="2"/>
      <c r="F913" s="3"/>
      <c r="G913" s="3"/>
      <c r="H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8" customHeight="1" x14ac:dyDescent="0.25">
      <c r="A914" s="251"/>
      <c r="C914" s="252"/>
      <c r="D914" s="21"/>
      <c r="E914" s="2"/>
      <c r="F914" s="3"/>
      <c r="G914" s="3"/>
      <c r="H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8" customHeight="1" x14ac:dyDescent="0.25">
      <c r="A915" s="251"/>
      <c r="C915" s="252"/>
      <c r="D915" s="21"/>
      <c r="E915" s="2"/>
      <c r="F915" s="3"/>
      <c r="G915" s="3"/>
      <c r="H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8" customHeight="1" x14ac:dyDescent="0.25">
      <c r="A916" s="251"/>
      <c r="C916" s="252"/>
      <c r="D916" s="21"/>
      <c r="E916" s="2"/>
      <c r="F916" s="3"/>
      <c r="G916" s="3"/>
      <c r="H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8" customHeight="1" x14ac:dyDescent="0.25">
      <c r="A917" s="251"/>
      <c r="C917" s="252"/>
      <c r="D917" s="21"/>
      <c r="E917" s="2"/>
      <c r="F917" s="3"/>
      <c r="G917" s="3"/>
      <c r="H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8" customHeight="1" x14ac:dyDescent="0.25">
      <c r="A918" s="251"/>
      <c r="C918" s="252"/>
      <c r="D918" s="21"/>
      <c r="E918" s="2"/>
      <c r="F918" s="3"/>
      <c r="G918" s="3"/>
      <c r="H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8" customHeight="1" x14ac:dyDescent="0.25">
      <c r="A919" s="251"/>
      <c r="C919" s="252"/>
      <c r="D919" s="21"/>
      <c r="E919" s="2"/>
      <c r="F919" s="3"/>
      <c r="G919" s="3"/>
      <c r="H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8" customHeight="1" x14ac:dyDescent="0.25">
      <c r="A920" s="251"/>
      <c r="C920" s="252"/>
      <c r="D920" s="21"/>
      <c r="E920" s="2"/>
      <c r="F920" s="3"/>
      <c r="G920" s="3"/>
      <c r="H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8" customHeight="1" x14ac:dyDescent="0.25">
      <c r="A921" s="251"/>
      <c r="C921" s="252"/>
      <c r="D921" s="21"/>
      <c r="E921" s="2"/>
      <c r="F921" s="3"/>
      <c r="G921" s="3"/>
      <c r="H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8" customHeight="1" x14ac:dyDescent="0.25">
      <c r="A922" s="251"/>
      <c r="C922" s="252"/>
      <c r="D922" s="21"/>
      <c r="E922" s="2"/>
      <c r="F922" s="3"/>
      <c r="G922" s="3"/>
      <c r="H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8" customHeight="1" x14ac:dyDescent="0.25">
      <c r="A923" s="251"/>
      <c r="C923" s="252"/>
      <c r="D923" s="21"/>
      <c r="E923" s="2"/>
      <c r="F923" s="3"/>
      <c r="G923" s="3"/>
      <c r="H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8" customHeight="1" x14ac:dyDescent="0.25">
      <c r="A924" s="251"/>
      <c r="C924" s="252"/>
      <c r="D924" s="21"/>
      <c r="E924" s="2"/>
      <c r="F924" s="3"/>
      <c r="G924" s="3"/>
      <c r="H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8" customHeight="1" x14ac:dyDescent="0.25">
      <c r="A925" s="251"/>
      <c r="C925" s="252"/>
      <c r="D925" s="21"/>
      <c r="E925" s="2"/>
      <c r="F925" s="3"/>
      <c r="G925" s="3"/>
      <c r="H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8" customHeight="1" x14ac:dyDescent="0.25">
      <c r="A926" s="251"/>
      <c r="C926" s="252"/>
      <c r="D926" s="21"/>
      <c r="E926" s="2"/>
      <c r="F926" s="3"/>
      <c r="G926" s="3"/>
      <c r="H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8" customHeight="1" x14ac:dyDescent="0.25">
      <c r="A927" s="251"/>
      <c r="C927" s="252"/>
      <c r="D927" s="21"/>
      <c r="E927" s="2"/>
      <c r="F927" s="3"/>
      <c r="G927" s="3"/>
      <c r="H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8" customHeight="1" x14ac:dyDescent="0.25">
      <c r="A928" s="251"/>
      <c r="C928" s="252"/>
      <c r="D928" s="21"/>
      <c r="E928" s="2"/>
      <c r="F928" s="3"/>
      <c r="G928" s="3"/>
      <c r="H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8" customHeight="1" x14ac:dyDescent="0.25">
      <c r="A929" s="251"/>
      <c r="C929" s="252"/>
      <c r="D929" s="21"/>
      <c r="E929" s="2"/>
      <c r="F929" s="3"/>
      <c r="G929" s="3"/>
      <c r="H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8" customHeight="1" x14ac:dyDescent="0.25">
      <c r="A930" s="251"/>
      <c r="C930" s="252"/>
      <c r="D930" s="21"/>
      <c r="E930" s="2"/>
      <c r="F930" s="3"/>
      <c r="G930" s="3"/>
      <c r="H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8" customHeight="1" x14ac:dyDescent="0.25">
      <c r="A931" s="251"/>
      <c r="C931" s="252"/>
      <c r="D931" s="21"/>
      <c r="E931" s="2"/>
      <c r="F931" s="3"/>
      <c r="G931" s="3"/>
      <c r="H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8" customHeight="1" x14ac:dyDescent="0.25">
      <c r="A932" s="251"/>
      <c r="C932" s="252"/>
      <c r="D932" s="21"/>
      <c r="E932" s="2"/>
      <c r="F932" s="3"/>
      <c r="G932" s="3"/>
      <c r="H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8" customHeight="1" x14ac:dyDescent="0.25">
      <c r="A933" s="251"/>
      <c r="C933" s="252"/>
      <c r="D933" s="21"/>
      <c r="E933" s="2"/>
      <c r="F933" s="3"/>
      <c r="G933" s="3"/>
      <c r="H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8" customHeight="1" x14ac:dyDescent="0.25">
      <c r="A934" s="251"/>
      <c r="C934" s="252"/>
      <c r="D934" s="21"/>
      <c r="E934" s="2"/>
      <c r="F934" s="3"/>
      <c r="G934" s="3"/>
      <c r="H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8" customHeight="1" x14ac:dyDescent="0.25">
      <c r="A935" s="251"/>
      <c r="C935" s="252"/>
      <c r="D935" s="21"/>
      <c r="E935" s="2"/>
      <c r="F935" s="3"/>
      <c r="G935" s="3"/>
      <c r="H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8" customHeight="1" x14ac:dyDescent="0.25">
      <c r="A936" s="251"/>
      <c r="C936" s="252"/>
      <c r="D936" s="21"/>
      <c r="E936" s="2"/>
      <c r="F936" s="3"/>
      <c r="G936" s="3"/>
      <c r="H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8" customHeight="1" x14ac:dyDescent="0.25">
      <c r="A937" s="251"/>
      <c r="C937" s="252"/>
      <c r="D937" s="21"/>
      <c r="E937" s="2"/>
      <c r="F937" s="3"/>
      <c r="G937" s="3"/>
      <c r="H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8" customHeight="1" x14ac:dyDescent="0.25">
      <c r="A938" s="251"/>
      <c r="C938" s="252"/>
      <c r="D938" s="21"/>
      <c r="E938" s="2"/>
      <c r="F938" s="3"/>
      <c r="G938" s="3"/>
      <c r="H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8" customHeight="1" x14ac:dyDescent="0.25">
      <c r="A939" s="251"/>
      <c r="C939" s="252"/>
      <c r="D939" s="21"/>
      <c r="E939" s="2"/>
      <c r="F939" s="3"/>
      <c r="G939" s="3"/>
      <c r="H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8" customHeight="1" x14ac:dyDescent="0.25">
      <c r="A940" s="251"/>
      <c r="C940" s="252"/>
      <c r="D940" s="21"/>
      <c r="E940" s="2"/>
      <c r="F940" s="3"/>
      <c r="G940" s="3"/>
      <c r="H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8" customHeight="1" x14ac:dyDescent="0.25">
      <c r="A941" s="251"/>
      <c r="C941" s="252"/>
      <c r="D941" s="21"/>
      <c r="E941" s="2"/>
      <c r="F941" s="3"/>
      <c r="G941" s="3"/>
      <c r="H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8" customHeight="1" x14ac:dyDescent="0.25">
      <c r="A942" s="251"/>
      <c r="C942" s="252"/>
      <c r="D942" s="21"/>
      <c r="E942" s="2"/>
      <c r="F942" s="3"/>
      <c r="G942" s="3"/>
      <c r="H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8" customHeight="1" x14ac:dyDescent="0.25">
      <c r="A943" s="251"/>
      <c r="C943" s="252"/>
      <c r="D943" s="21"/>
      <c r="E943" s="2"/>
      <c r="F943" s="3"/>
      <c r="G943" s="3"/>
      <c r="H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8" customHeight="1" x14ac:dyDescent="0.25">
      <c r="A944" s="251"/>
      <c r="C944" s="252"/>
      <c r="D944" s="21"/>
      <c r="E944" s="2"/>
      <c r="F944" s="3"/>
      <c r="G944" s="3"/>
      <c r="H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8" customHeight="1" x14ac:dyDescent="0.25">
      <c r="A945" s="251"/>
      <c r="C945" s="252"/>
      <c r="D945" s="21"/>
      <c r="E945" s="2"/>
      <c r="F945" s="3"/>
      <c r="G945" s="3"/>
      <c r="H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8" customHeight="1" x14ac:dyDescent="0.25">
      <c r="A946" s="251"/>
      <c r="C946" s="252"/>
      <c r="D946" s="21"/>
      <c r="E946" s="2"/>
      <c r="F946" s="3"/>
      <c r="G946" s="3"/>
      <c r="H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8" customHeight="1" x14ac:dyDescent="0.25">
      <c r="A947" s="251"/>
      <c r="C947" s="252"/>
      <c r="D947" s="21"/>
      <c r="E947" s="2"/>
      <c r="F947" s="3"/>
      <c r="G947" s="3"/>
      <c r="H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8" customHeight="1" x14ac:dyDescent="0.25">
      <c r="A948" s="251"/>
      <c r="C948" s="252"/>
      <c r="D948" s="21"/>
      <c r="E948" s="2"/>
      <c r="F948" s="3"/>
      <c r="G948" s="3"/>
      <c r="H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8" customHeight="1" x14ac:dyDescent="0.25">
      <c r="A949" s="251"/>
      <c r="C949" s="252"/>
      <c r="D949" s="21"/>
      <c r="E949" s="2"/>
      <c r="F949" s="3"/>
      <c r="G949" s="3"/>
      <c r="H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8" customHeight="1" x14ac:dyDescent="0.25">
      <c r="A950" s="251"/>
      <c r="C950" s="252"/>
      <c r="D950" s="21"/>
      <c r="E950" s="2"/>
      <c r="F950" s="3"/>
      <c r="G950" s="3"/>
      <c r="H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8" customHeight="1" x14ac:dyDescent="0.25">
      <c r="A951" s="251"/>
      <c r="C951" s="252"/>
      <c r="D951" s="21"/>
      <c r="E951" s="2"/>
      <c r="F951" s="3"/>
      <c r="G951" s="3"/>
      <c r="H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8" customHeight="1" x14ac:dyDescent="0.25">
      <c r="A952" s="251"/>
      <c r="C952" s="252"/>
      <c r="D952" s="21"/>
      <c r="E952" s="2"/>
      <c r="F952" s="3"/>
      <c r="G952" s="3"/>
      <c r="H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8" customHeight="1" x14ac:dyDescent="0.25">
      <c r="A953" s="251"/>
      <c r="C953" s="252"/>
      <c r="D953" s="21"/>
      <c r="E953" s="2"/>
      <c r="F953" s="3"/>
      <c r="G953" s="3"/>
      <c r="H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8" customHeight="1" x14ac:dyDescent="0.25">
      <c r="A954" s="251"/>
      <c r="C954" s="252"/>
      <c r="D954" s="21"/>
      <c r="E954" s="2"/>
      <c r="F954" s="3"/>
      <c r="G954" s="3"/>
      <c r="H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8" customHeight="1" x14ac:dyDescent="0.25">
      <c r="A955" s="251"/>
      <c r="C955" s="252"/>
      <c r="D955" s="21"/>
      <c r="E955" s="2"/>
      <c r="F955" s="3"/>
      <c r="G955" s="3"/>
      <c r="H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8" customHeight="1" x14ac:dyDescent="0.25">
      <c r="A956" s="251"/>
      <c r="C956" s="252"/>
      <c r="D956" s="21"/>
      <c r="E956" s="2"/>
      <c r="F956" s="3"/>
      <c r="G956" s="3"/>
      <c r="H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8" customHeight="1" x14ac:dyDescent="0.25">
      <c r="A957" s="251"/>
      <c r="C957" s="252"/>
      <c r="D957" s="21"/>
      <c r="E957" s="2"/>
      <c r="F957" s="3"/>
      <c r="G957" s="3"/>
      <c r="H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8" customHeight="1" x14ac:dyDescent="0.25">
      <c r="A958" s="251"/>
      <c r="C958" s="252"/>
      <c r="D958" s="21"/>
      <c r="E958" s="2"/>
      <c r="F958" s="3"/>
      <c r="G958" s="3"/>
      <c r="H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8" customHeight="1" x14ac:dyDescent="0.25">
      <c r="A959" s="251"/>
      <c r="C959" s="252"/>
      <c r="D959" s="21"/>
      <c r="E959" s="2"/>
      <c r="F959" s="3"/>
      <c r="G959" s="3"/>
      <c r="H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8" customHeight="1" x14ac:dyDescent="0.25">
      <c r="A960" s="251"/>
      <c r="C960" s="252"/>
      <c r="D960" s="21"/>
      <c r="E960" s="2"/>
      <c r="F960" s="3"/>
      <c r="G960" s="3"/>
      <c r="H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8" customHeight="1" x14ac:dyDescent="0.25">
      <c r="A961" s="251"/>
      <c r="C961" s="252"/>
      <c r="D961" s="21"/>
      <c r="E961" s="2"/>
      <c r="F961" s="3"/>
      <c r="G961" s="3"/>
      <c r="H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8" customHeight="1" x14ac:dyDescent="0.25">
      <c r="A962" s="251"/>
      <c r="C962" s="252"/>
      <c r="D962" s="21"/>
      <c r="E962" s="2"/>
      <c r="F962" s="3"/>
      <c r="G962" s="3"/>
      <c r="H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8" customHeight="1" x14ac:dyDescent="0.25">
      <c r="A963" s="251"/>
      <c r="C963" s="252"/>
      <c r="D963" s="21"/>
      <c r="E963" s="2"/>
      <c r="F963" s="3"/>
      <c r="G963" s="3"/>
      <c r="H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8" customHeight="1" x14ac:dyDescent="0.25">
      <c r="A964" s="251"/>
      <c r="C964" s="252"/>
      <c r="D964" s="21"/>
      <c r="E964" s="2"/>
      <c r="F964" s="3"/>
      <c r="G964" s="3"/>
      <c r="H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8" customHeight="1" x14ac:dyDescent="0.25">
      <c r="A965" s="251"/>
      <c r="C965" s="252"/>
      <c r="D965" s="21"/>
      <c r="E965" s="2"/>
      <c r="F965" s="3"/>
      <c r="G965" s="3"/>
      <c r="H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8" customHeight="1" x14ac:dyDescent="0.25">
      <c r="A966" s="251"/>
      <c r="C966" s="252"/>
      <c r="D966" s="21"/>
      <c r="E966" s="2"/>
      <c r="F966" s="3"/>
      <c r="G966" s="3"/>
      <c r="H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8" customHeight="1" x14ac:dyDescent="0.25">
      <c r="A967" s="251"/>
      <c r="C967" s="252"/>
      <c r="D967" s="21"/>
      <c r="E967" s="2"/>
      <c r="F967" s="3"/>
      <c r="G967" s="3"/>
      <c r="H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8" customHeight="1" x14ac:dyDescent="0.25">
      <c r="A968" s="251"/>
      <c r="C968" s="252"/>
      <c r="D968" s="21"/>
      <c r="E968" s="2"/>
      <c r="F968" s="3"/>
      <c r="G968" s="3"/>
      <c r="H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8" customHeight="1" x14ac:dyDescent="0.25">
      <c r="A969" s="251"/>
      <c r="C969" s="252"/>
      <c r="D969" s="21"/>
      <c r="E969" s="2"/>
      <c r="F969" s="3"/>
      <c r="G969" s="3"/>
      <c r="H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8" customHeight="1" x14ac:dyDescent="0.25">
      <c r="A970" s="251"/>
      <c r="C970" s="252"/>
      <c r="D970" s="21"/>
      <c r="E970" s="2"/>
      <c r="F970" s="3"/>
      <c r="G970" s="3"/>
      <c r="H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8" customHeight="1" x14ac:dyDescent="0.25">
      <c r="A971" s="251"/>
      <c r="C971" s="252"/>
      <c r="D971" s="21"/>
      <c r="E971" s="2"/>
      <c r="F971" s="3"/>
      <c r="G971" s="3"/>
      <c r="H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8" customHeight="1" x14ac:dyDescent="0.25">
      <c r="A972" s="251"/>
      <c r="C972" s="252"/>
      <c r="D972" s="21"/>
      <c r="E972" s="2"/>
      <c r="F972" s="3"/>
      <c r="G972" s="3"/>
      <c r="H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8" customHeight="1" x14ac:dyDescent="0.25">
      <c r="A973" s="251"/>
      <c r="C973" s="252"/>
      <c r="D973" s="21"/>
      <c r="E973" s="2"/>
      <c r="F973" s="3"/>
      <c r="G973" s="3"/>
      <c r="H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8" customHeight="1" x14ac:dyDescent="0.25">
      <c r="A974" s="251"/>
      <c r="C974" s="252"/>
      <c r="D974" s="21"/>
      <c r="E974" s="2"/>
      <c r="F974" s="3"/>
      <c r="G974" s="3"/>
      <c r="H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8" customHeight="1" x14ac:dyDescent="0.25">
      <c r="A975" s="251"/>
      <c r="C975" s="252"/>
      <c r="D975" s="21"/>
      <c r="E975" s="2"/>
      <c r="F975" s="3"/>
      <c r="G975" s="3"/>
      <c r="H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8" customHeight="1" x14ac:dyDescent="0.25">
      <c r="A976" s="251"/>
      <c r="C976" s="252"/>
      <c r="D976" s="21"/>
      <c r="E976" s="2"/>
      <c r="F976" s="3"/>
      <c r="G976" s="3"/>
      <c r="H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8" customHeight="1" x14ac:dyDescent="0.25">
      <c r="A977" s="251"/>
      <c r="C977" s="252"/>
      <c r="D977" s="21"/>
      <c r="E977" s="2"/>
      <c r="F977" s="3"/>
      <c r="G977" s="3"/>
      <c r="H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8" customHeight="1" x14ac:dyDescent="0.25">
      <c r="A978" s="251"/>
      <c r="C978" s="252"/>
      <c r="D978" s="21"/>
      <c r="E978" s="2"/>
      <c r="F978" s="3"/>
      <c r="G978" s="3"/>
      <c r="H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8" customHeight="1" x14ac:dyDescent="0.25">
      <c r="A979" s="251"/>
      <c r="C979" s="252"/>
      <c r="D979" s="21"/>
      <c r="E979" s="2"/>
      <c r="F979" s="3"/>
      <c r="G979" s="3"/>
      <c r="H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8" customHeight="1" x14ac:dyDescent="0.25">
      <c r="A980" s="251"/>
      <c r="C980" s="252"/>
      <c r="D980" s="21"/>
      <c r="E980" s="2"/>
      <c r="F980" s="3"/>
      <c r="G980" s="3"/>
      <c r="H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8" customHeight="1" x14ac:dyDescent="0.25">
      <c r="A981" s="251"/>
      <c r="C981" s="252"/>
      <c r="D981" s="21"/>
      <c r="E981" s="2"/>
      <c r="F981" s="3"/>
      <c r="G981" s="3"/>
      <c r="H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8" customHeight="1" x14ac:dyDescent="0.25">
      <c r="A982" s="251"/>
      <c r="C982" s="252"/>
      <c r="D982" s="21"/>
      <c r="E982" s="2"/>
      <c r="F982" s="3"/>
      <c r="G982" s="3"/>
      <c r="H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8" customHeight="1" x14ac:dyDescent="0.25">
      <c r="A983" s="251"/>
      <c r="C983" s="252"/>
      <c r="D983" s="21"/>
      <c r="E983" s="2"/>
      <c r="F983" s="3"/>
      <c r="G983" s="3"/>
      <c r="H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8" customHeight="1" x14ac:dyDescent="0.25">
      <c r="A984" s="251"/>
      <c r="C984" s="252"/>
      <c r="D984" s="21"/>
      <c r="E984" s="2"/>
      <c r="F984" s="3"/>
      <c r="G984" s="3"/>
      <c r="H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8" customHeight="1" x14ac:dyDescent="0.25">
      <c r="A985" s="251"/>
      <c r="C985" s="252"/>
      <c r="D985" s="21"/>
      <c r="E985" s="2"/>
      <c r="F985" s="3"/>
      <c r="G985" s="3"/>
      <c r="H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8" customHeight="1" x14ac:dyDescent="0.25">
      <c r="A986" s="251"/>
      <c r="C986" s="252"/>
      <c r="D986" s="21"/>
      <c r="E986" s="2"/>
      <c r="F986" s="3"/>
      <c r="G986" s="3"/>
      <c r="H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8" customHeight="1" x14ac:dyDescent="0.25">
      <c r="A987" s="251"/>
      <c r="C987" s="252"/>
      <c r="D987" s="21"/>
      <c r="E987" s="2"/>
      <c r="F987" s="3"/>
      <c r="G987" s="3"/>
      <c r="H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8" customHeight="1" x14ac:dyDescent="0.25">
      <c r="A988" s="251"/>
      <c r="C988" s="252"/>
      <c r="D988" s="21"/>
      <c r="E988" s="2"/>
      <c r="F988" s="3"/>
      <c r="G988" s="3"/>
      <c r="H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8" customHeight="1" x14ac:dyDescent="0.25">
      <c r="A989" s="251"/>
      <c r="C989" s="252"/>
      <c r="D989" s="21"/>
      <c r="E989" s="2"/>
      <c r="F989" s="3"/>
      <c r="G989" s="3"/>
      <c r="H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8" customHeight="1" x14ac:dyDescent="0.25">
      <c r="A990" s="251"/>
      <c r="C990" s="252"/>
      <c r="D990" s="21"/>
      <c r="E990" s="2"/>
      <c r="F990" s="3"/>
      <c r="G990" s="3"/>
      <c r="H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8" customHeight="1" x14ac:dyDescent="0.25">
      <c r="A991" s="251"/>
      <c r="C991" s="252"/>
      <c r="D991" s="21"/>
      <c r="E991" s="2"/>
      <c r="F991" s="3"/>
      <c r="G991" s="3"/>
      <c r="H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8" customHeight="1" x14ac:dyDescent="0.25">
      <c r="A992" s="251"/>
      <c r="C992" s="252"/>
      <c r="D992" s="21"/>
      <c r="E992" s="2"/>
      <c r="F992" s="3"/>
      <c r="G992" s="3"/>
      <c r="H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8" customHeight="1" x14ac:dyDescent="0.25">
      <c r="A993" s="251"/>
      <c r="C993" s="252"/>
      <c r="D993" s="21"/>
      <c r="E993" s="2"/>
      <c r="F993" s="3"/>
      <c r="G993" s="3"/>
      <c r="H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8" customHeight="1" x14ac:dyDescent="0.25">
      <c r="A994" s="251"/>
      <c r="C994" s="252"/>
      <c r="D994" s="21"/>
      <c r="E994" s="2"/>
      <c r="F994" s="3"/>
      <c r="G994" s="3"/>
      <c r="H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8" customHeight="1" x14ac:dyDescent="0.25">
      <c r="A995" s="251"/>
      <c r="C995" s="252"/>
      <c r="D995" s="21"/>
      <c r="E995" s="2"/>
      <c r="F995" s="3"/>
      <c r="G995" s="3"/>
      <c r="H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8" customHeight="1" x14ac:dyDescent="0.25">
      <c r="A996" s="251"/>
      <c r="C996" s="252"/>
      <c r="D996" s="21"/>
      <c r="E996" s="2"/>
      <c r="F996" s="3"/>
      <c r="G996" s="3"/>
      <c r="H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8" customHeight="1" x14ac:dyDescent="0.25">
      <c r="A997" s="251"/>
      <c r="C997" s="252"/>
      <c r="D997" s="21"/>
      <c r="E997" s="2"/>
      <c r="F997" s="3"/>
      <c r="G997" s="3"/>
      <c r="H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8" customHeight="1" x14ac:dyDescent="0.25">
      <c r="A998" s="251"/>
      <c r="C998" s="252"/>
      <c r="D998" s="21"/>
      <c r="E998" s="2"/>
      <c r="F998" s="3"/>
      <c r="G998" s="3"/>
      <c r="H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8" customHeight="1" x14ac:dyDescent="0.25">
      <c r="A999" s="251"/>
      <c r="C999" s="252"/>
      <c r="D999" s="21"/>
      <c r="E999" s="2"/>
      <c r="F999" s="3"/>
      <c r="G999" s="3"/>
      <c r="H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8" customHeight="1" x14ac:dyDescent="0.25">
      <c r="A1000" s="251"/>
      <c r="C1000" s="252"/>
      <c r="D1000" s="21"/>
      <c r="E1000" s="2"/>
      <c r="F1000" s="3"/>
      <c r="G1000" s="3"/>
      <c r="H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0">
    <mergeCell ref="A38:C38"/>
    <mergeCell ref="A1:D1"/>
    <mergeCell ref="A2:D2"/>
    <mergeCell ref="A3:D3"/>
    <mergeCell ref="A5:C5"/>
    <mergeCell ref="A30:C30"/>
    <mergeCell ref="A27:B27"/>
    <mergeCell ref="A28:B28"/>
    <mergeCell ref="A32:C32"/>
    <mergeCell ref="A34:C34"/>
    <mergeCell ref="A78:C78"/>
    <mergeCell ref="A88:C88"/>
    <mergeCell ref="A40:C40"/>
    <mergeCell ref="A44:C44"/>
    <mergeCell ref="A46:C46"/>
    <mergeCell ref="A72:C72"/>
    <mergeCell ref="A74:C74"/>
    <mergeCell ref="A76:B76"/>
    <mergeCell ref="A80:D80"/>
    <mergeCell ref="A75:B75"/>
  </mergeCells>
  <pageMargins left="0.51" right="0.75" top="0.63" bottom="0.41" header="0" footer="0"/>
  <pageSetup scale="60" orientation="portrait"/>
  <headerFooter>
    <oddFooter>&amp;LBBBBBB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1000"/>
  <sheetViews>
    <sheetView workbookViewId="0">
      <selection sqref="A1:D1"/>
    </sheetView>
  </sheetViews>
  <sheetFormatPr defaultColWidth="14.42578125" defaultRowHeight="15" customHeight="1" x14ac:dyDescent="0.2"/>
  <cols>
    <col min="1" max="1" width="29.7109375" customWidth="1"/>
    <col min="2" max="2" width="23.42578125" customWidth="1"/>
    <col min="3" max="3" width="64.42578125" customWidth="1"/>
    <col min="4" max="4" width="19" customWidth="1"/>
    <col min="5" max="5" width="28.7109375" customWidth="1"/>
    <col min="6" max="6" width="16" customWidth="1"/>
    <col min="7" max="7" width="9.42578125" customWidth="1"/>
    <col min="8" max="8" width="9.140625" customWidth="1"/>
    <col min="9" max="9" width="24.42578125" customWidth="1"/>
    <col min="10" max="10" width="8.7109375" customWidth="1"/>
    <col min="11" max="11" width="31.42578125" customWidth="1"/>
    <col min="12" max="26" width="8.7109375" customWidth="1"/>
  </cols>
  <sheetData>
    <row r="1" spans="1:26" ht="18" customHeight="1" x14ac:dyDescent="0.25">
      <c r="A1" s="609" t="s">
        <v>1</v>
      </c>
      <c r="B1" s="610"/>
      <c r="C1" s="610"/>
      <c r="D1" s="610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 x14ac:dyDescent="0.25">
      <c r="A2" s="609" t="s">
        <v>2</v>
      </c>
      <c r="B2" s="610"/>
      <c r="C2" s="610"/>
      <c r="D2" s="610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 x14ac:dyDescent="0.25">
      <c r="A3" s="609" t="s">
        <v>321</v>
      </c>
      <c r="B3" s="610"/>
      <c r="C3" s="610"/>
      <c r="D3" s="61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customHeight="1" x14ac:dyDescent="0.25">
      <c r="A4" s="1"/>
      <c r="B4" s="1"/>
      <c r="C4" s="1"/>
      <c r="D4" s="4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" customHeight="1" x14ac:dyDescent="0.25">
      <c r="A5" s="611" t="s">
        <v>322</v>
      </c>
      <c r="B5" s="610"/>
      <c r="C5" s="612"/>
      <c r="D5" s="6">
        <v>7842.13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 x14ac:dyDescent="0.25">
      <c r="A6" s="5"/>
      <c r="B6" s="7"/>
      <c r="C6" s="2"/>
      <c r="D6" s="8"/>
      <c r="E6" s="17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 x14ac:dyDescent="0.25">
      <c r="A7" s="9" t="s">
        <v>6</v>
      </c>
      <c r="B7" s="7"/>
      <c r="C7" s="10"/>
      <c r="D7" s="8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 x14ac:dyDescent="0.25">
      <c r="A8" s="11"/>
      <c r="B8" s="2"/>
      <c r="C8" s="2"/>
      <c r="D8" s="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 x14ac:dyDescent="0.25">
      <c r="A9" s="9" t="s">
        <v>323</v>
      </c>
      <c r="B9" s="9"/>
      <c r="C9" s="2"/>
      <c r="D9" s="8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 x14ac:dyDescent="0.25">
      <c r="A10" s="12">
        <v>43067</v>
      </c>
      <c r="B10" s="128" t="s">
        <v>18</v>
      </c>
      <c r="C10" s="225" t="s">
        <v>324</v>
      </c>
      <c r="D10" s="18">
        <v>84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 x14ac:dyDescent="0.25">
      <c r="A11" s="238"/>
      <c r="B11" s="257"/>
      <c r="C11" s="258"/>
      <c r="D11" s="245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 x14ac:dyDescent="0.25">
      <c r="A12" s="259" t="s">
        <v>14</v>
      </c>
      <c r="B12" s="260"/>
      <c r="C12" s="261"/>
      <c r="D12" s="250">
        <f>SUM(D10:D11)</f>
        <v>84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 x14ac:dyDescent="0.25">
      <c r="A13" s="42"/>
      <c r="B13" s="42"/>
      <c r="C13" s="42"/>
      <c r="D13" s="45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 x14ac:dyDescent="0.25">
      <c r="A14" s="9" t="s">
        <v>36</v>
      </c>
      <c r="B14" s="49"/>
      <c r="C14" s="2"/>
      <c r="D14" s="52">
        <f>D5+D12</f>
        <v>7926.13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 x14ac:dyDescent="0.25">
      <c r="A15" s="11"/>
      <c r="B15" s="2"/>
      <c r="C15" s="2"/>
      <c r="D15" s="8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 x14ac:dyDescent="0.25">
      <c r="A16" s="9" t="s">
        <v>38</v>
      </c>
      <c r="B16" s="9"/>
      <c r="C16" s="2"/>
      <c r="D16" s="8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 x14ac:dyDescent="0.25">
      <c r="A17" s="262">
        <v>43045</v>
      </c>
      <c r="B17" s="263" t="s">
        <v>303</v>
      </c>
      <c r="C17" s="247" t="s">
        <v>325</v>
      </c>
      <c r="D17" s="248">
        <v>-170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 x14ac:dyDescent="0.25">
      <c r="A18" s="16">
        <v>43048</v>
      </c>
      <c r="B18" s="16" t="s">
        <v>326</v>
      </c>
      <c r="C18" s="73" t="s">
        <v>327</v>
      </c>
      <c r="D18" s="264">
        <v>-103.69</v>
      </c>
      <c r="E18" s="26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 x14ac:dyDescent="0.25">
      <c r="A19" s="16">
        <v>43056</v>
      </c>
      <c r="B19" s="16" t="s">
        <v>328</v>
      </c>
      <c r="C19" s="73" t="s">
        <v>329</v>
      </c>
      <c r="D19" s="264">
        <v>-107.26</v>
      </c>
      <c r="E19" s="26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25">
      <c r="A20" s="16"/>
      <c r="B20" s="16"/>
      <c r="C20" s="73"/>
      <c r="D20" s="264"/>
      <c r="E20" s="26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 x14ac:dyDescent="0.25">
      <c r="A21" s="259" t="s">
        <v>77</v>
      </c>
      <c r="B21" s="266"/>
      <c r="C21" s="267"/>
      <c r="D21" s="268">
        <f>SUM(D17:D20)</f>
        <v>-380.95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 x14ac:dyDescent="0.25">
      <c r="A22" s="42"/>
      <c r="B22" s="42"/>
      <c r="C22" s="42"/>
      <c r="D22" s="45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 x14ac:dyDescent="0.25">
      <c r="A23" s="5" t="s">
        <v>80</v>
      </c>
      <c r="B23" s="7"/>
      <c r="C23" s="2"/>
      <c r="D23" s="8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 x14ac:dyDescent="0.25">
      <c r="A24" s="630" t="s">
        <v>36</v>
      </c>
      <c r="B24" s="626"/>
      <c r="C24" s="82">
        <f>D14</f>
        <v>7926.13</v>
      </c>
      <c r="D24" s="8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25">
      <c r="A25" s="631" t="s">
        <v>81</v>
      </c>
      <c r="B25" s="608"/>
      <c r="C25" s="84">
        <f>D21</f>
        <v>-380.95</v>
      </c>
      <c r="D25" s="8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 x14ac:dyDescent="0.25">
      <c r="A26" s="42"/>
      <c r="B26" s="42"/>
      <c r="C26" s="42"/>
      <c r="D26" s="45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25">
      <c r="A27" s="620" t="s">
        <v>330</v>
      </c>
      <c r="B27" s="617"/>
      <c r="C27" s="621"/>
      <c r="D27" s="89">
        <f>C24+C25</f>
        <v>7545.18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 x14ac:dyDescent="0.25">
      <c r="A28" s="42"/>
      <c r="B28" s="42"/>
      <c r="C28" s="42"/>
      <c r="D28" s="45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 x14ac:dyDescent="0.25">
      <c r="A29" s="622" t="s">
        <v>331</v>
      </c>
      <c r="B29" s="617"/>
      <c r="C29" s="621"/>
      <c r="D29" s="89">
        <f>D27</f>
        <v>7545.18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25">
      <c r="A30" s="93"/>
      <c r="B30" s="93"/>
      <c r="C30" s="8"/>
      <c r="D30" s="8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25">
      <c r="A31" s="619" t="s">
        <v>274</v>
      </c>
      <c r="B31" s="617"/>
      <c r="C31" s="623"/>
      <c r="D31" s="6">
        <f>SUM(D32:D33)</f>
        <v>-84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25">
      <c r="A32" s="269">
        <v>43071</v>
      </c>
      <c r="B32" s="269" t="s">
        <v>332</v>
      </c>
      <c r="C32" s="270" t="s">
        <v>333</v>
      </c>
      <c r="D32" s="148">
        <v>-84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 x14ac:dyDescent="0.25">
      <c r="A33" s="238"/>
      <c r="B33" s="239"/>
      <c r="C33" s="237"/>
      <c r="D33" s="271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 x14ac:dyDescent="0.25">
      <c r="A34" s="11"/>
      <c r="B34" s="2"/>
      <c r="C34" s="2"/>
      <c r="D34" s="8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 x14ac:dyDescent="0.25">
      <c r="A35" s="619" t="s">
        <v>92</v>
      </c>
      <c r="B35" s="617"/>
      <c r="C35" s="623"/>
      <c r="D35" s="89">
        <f>D27+D31</f>
        <v>7461.18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 x14ac:dyDescent="0.25">
      <c r="A36" s="5"/>
      <c r="B36" s="1"/>
      <c r="C36" s="2"/>
      <c r="D36" s="8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 x14ac:dyDescent="0.25">
      <c r="A37" s="624" t="s">
        <v>334</v>
      </c>
      <c r="B37" s="617"/>
      <c r="C37" s="623"/>
      <c r="D37" s="104">
        <v>2893.21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25">
      <c r="A38" s="633" t="s">
        <v>100</v>
      </c>
      <c r="B38" s="634"/>
      <c r="C38" s="634"/>
      <c r="D38" s="635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 x14ac:dyDescent="0.25">
      <c r="A39" s="272">
        <v>43067</v>
      </c>
      <c r="B39" s="272" t="s">
        <v>18</v>
      </c>
      <c r="C39" s="273" t="s">
        <v>324</v>
      </c>
      <c r="D39" s="274">
        <v>-84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 x14ac:dyDescent="0.25">
      <c r="A40" s="272"/>
      <c r="B40" s="272"/>
      <c r="C40" s="273"/>
      <c r="D40" s="275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25">
      <c r="A41" s="636" t="s">
        <v>335</v>
      </c>
      <c r="B41" s="637"/>
      <c r="C41" s="638"/>
      <c r="D41" s="120">
        <f>SUM(D39:D40)+D37</f>
        <v>2809.21</v>
      </c>
      <c r="E41" s="2"/>
      <c r="F41" s="2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25">
      <c r="A42" s="42"/>
      <c r="B42" s="42"/>
      <c r="C42" s="140"/>
      <c r="D42" s="45"/>
      <c r="E42" s="276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25">
      <c r="A43" s="611" t="s">
        <v>336</v>
      </c>
      <c r="B43" s="610"/>
      <c r="C43" s="2"/>
      <c r="D43" s="6">
        <v>635.02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25">
      <c r="A44" s="5"/>
      <c r="B44" s="5"/>
      <c r="C44" s="2"/>
      <c r="D44" s="45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25">
      <c r="A45" s="9" t="s">
        <v>337</v>
      </c>
      <c r="B45" s="9"/>
      <c r="C45" s="9"/>
      <c r="D45" s="126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 x14ac:dyDescent="0.25">
      <c r="A46" s="143">
        <v>43047</v>
      </c>
      <c r="B46" s="144"/>
      <c r="C46" s="144" t="s">
        <v>338</v>
      </c>
      <c r="D46" s="277">
        <v>155.54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25">
      <c r="A47" s="278">
        <v>43061</v>
      </c>
      <c r="B47" s="73"/>
      <c r="C47" s="22" t="s">
        <v>339</v>
      </c>
      <c r="D47" s="279">
        <v>197.02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25">
      <c r="A48" s="280">
        <v>43067</v>
      </c>
      <c r="B48" s="73"/>
      <c r="C48" s="73" t="s">
        <v>340</v>
      </c>
      <c r="D48" s="281">
        <v>197.02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25">
      <c r="A49" s="278">
        <v>43070</v>
      </c>
      <c r="B49" s="22"/>
      <c r="C49" s="22" t="s">
        <v>341</v>
      </c>
      <c r="D49" s="279">
        <v>197.02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25">
      <c r="A50" s="278"/>
      <c r="B50" s="73"/>
      <c r="C50" s="22"/>
      <c r="D50" s="279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25">
      <c r="A51" s="619" t="s">
        <v>167</v>
      </c>
      <c r="B51" s="617"/>
      <c r="C51" s="617"/>
      <c r="D51" s="47">
        <f>SUM(D46:D49)</f>
        <v>746.6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25">
      <c r="A52" s="42"/>
      <c r="B52" s="42"/>
      <c r="C52" s="140"/>
      <c r="D52" s="45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25">
      <c r="A53" s="9" t="s">
        <v>36</v>
      </c>
      <c r="B53" s="49"/>
      <c r="C53" s="2"/>
      <c r="D53" s="52">
        <f>SUM(D51+D43)</f>
        <v>1381.62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25">
      <c r="A54" s="9"/>
      <c r="B54" s="49"/>
      <c r="C54" s="2"/>
      <c r="D54" s="12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25">
      <c r="A55" s="9" t="s">
        <v>38</v>
      </c>
      <c r="B55" s="9"/>
      <c r="C55" s="2"/>
      <c r="D55" s="8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25">
      <c r="A56" s="143">
        <v>43047</v>
      </c>
      <c r="B56" s="144"/>
      <c r="C56" s="144" t="s">
        <v>302</v>
      </c>
      <c r="D56" s="148">
        <v>-4.8099999999999996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25">
      <c r="A57" s="278">
        <v>43061</v>
      </c>
      <c r="B57" s="73"/>
      <c r="C57" s="22" t="s">
        <v>302</v>
      </c>
      <c r="D57" s="76">
        <v>-6.01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25">
      <c r="A58" s="280">
        <v>43067</v>
      </c>
      <c r="B58" s="73"/>
      <c r="C58" s="73" t="s">
        <v>302</v>
      </c>
      <c r="D58" s="76">
        <v>-6.01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25">
      <c r="A59" s="282">
        <v>43070</v>
      </c>
      <c r="B59" s="37"/>
      <c r="C59" s="73" t="s">
        <v>302</v>
      </c>
      <c r="D59" s="76">
        <v>-6.01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25">
      <c r="A60" s="65"/>
      <c r="B60" s="16"/>
      <c r="C60" s="283"/>
      <c r="D60" s="7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25">
      <c r="A61" s="639" t="s">
        <v>77</v>
      </c>
      <c r="B61" s="614"/>
      <c r="C61" s="640"/>
      <c r="D61" s="250">
        <f>SUM(D56:D59)</f>
        <v>-22.839999999999996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25">
      <c r="A62" s="5"/>
      <c r="B62" s="7"/>
      <c r="C62" s="2"/>
      <c r="D62" s="45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25">
      <c r="A63" s="5" t="s">
        <v>80</v>
      </c>
      <c r="B63" s="7"/>
      <c r="C63" s="2"/>
      <c r="D63" s="8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25">
      <c r="A64" s="630" t="s">
        <v>36</v>
      </c>
      <c r="B64" s="626"/>
      <c r="C64" s="82">
        <f>D53</f>
        <v>1381.62</v>
      </c>
      <c r="D64" s="8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25">
      <c r="A65" s="631" t="s">
        <v>81</v>
      </c>
      <c r="B65" s="608"/>
      <c r="C65" s="84">
        <f>D61</f>
        <v>-22.839999999999996</v>
      </c>
      <c r="D65" s="8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25">
      <c r="A66" s="42"/>
      <c r="B66" s="42"/>
      <c r="C66" s="42"/>
      <c r="D66" s="45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25">
      <c r="A67" s="627" t="s">
        <v>342</v>
      </c>
      <c r="B67" s="604"/>
      <c r="C67" s="628"/>
      <c r="D67" s="6">
        <f>C64+C65</f>
        <v>1358.78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25">
      <c r="A68" s="9"/>
      <c r="B68" s="9"/>
      <c r="C68" s="9"/>
      <c r="D68" s="45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25">
      <c r="A69" s="629" t="s">
        <v>163</v>
      </c>
      <c r="B69" s="610"/>
      <c r="C69" s="610"/>
      <c r="D69" s="61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25">
      <c r="A70" s="5"/>
      <c r="B70" s="7"/>
      <c r="C70" s="2"/>
      <c r="D70" s="8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25">
      <c r="A71" s="161" t="s">
        <v>164</v>
      </c>
      <c r="B71" s="162" t="s">
        <v>166</v>
      </c>
      <c r="C71" s="144"/>
      <c r="D71" s="40">
        <f>D29</f>
        <v>7545.18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25">
      <c r="A72" s="165" t="s">
        <v>167</v>
      </c>
      <c r="B72" s="167" t="s">
        <v>170</v>
      </c>
      <c r="C72" s="22"/>
      <c r="D72" s="169">
        <f>D67</f>
        <v>1358.78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25">
      <c r="A73" s="165" t="s">
        <v>172</v>
      </c>
      <c r="B73" s="167" t="s">
        <v>173</v>
      </c>
      <c r="C73" s="22"/>
      <c r="D73" s="169">
        <v>0.42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25">
      <c r="A74" s="165" t="s">
        <v>174</v>
      </c>
      <c r="B74" s="167" t="s">
        <v>173</v>
      </c>
      <c r="C74" s="22"/>
      <c r="D74" s="169">
        <v>1705.01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25">
      <c r="A75" s="173" t="s">
        <v>175</v>
      </c>
      <c r="B75" s="174" t="s">
        <v>173</v>
      </c>
      <c r="C75" s="73"/>
      <c r="D75" s="176">
        <f>D37</f>
        <v>2893.21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25">
      <c r="A76" s="177" t="s">
        <v>176</v>
      </c>
      <c r="B76" s="178" t="s">
        <v>173</v>
      </c>
      <c r="C76" s="184"/>
      <c r="D76" s="186">
        <v>2069.16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25">
      <c r="A77" s="632" t="s">
        <v>178</v>
      </c>
      <c r="B77" s="623"/>
      <c r="C77" s="188"/>
      <c r="D77" s="189">
        <f>SUM(D71:D76)</f>
        <v>15571.760000000002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25">
      <c r="A78" s="2"/>
      <c r="B78" s="2"/>
      <c r="C78" s="8"/>
      <c r="D78" s="17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25">
      <c r="A79" s="2"/>
      <c r="B79" s="2"/>
      <c r="C79" s="8"/>
      <c r="D79" s="17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25">
      <c r="A80" s="284"/>
      <c r="B80" s="2"/>
      <c r="C80" s="2"/>
      <c r="D80" s="17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284"/>
      <c r="B81" s="2"/>
      <c r="C81" s="2"/>
      <c r="D81" s="17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284"/>
      <c r="B82" s="2"/>
      <c r="C82" s="2"/>
      <c r="D82" s="17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284"/>
      <c r="B83" s="2"/>
      <c r="C83" s="2"/>
      <c r="D83" s="17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284"/>
      <c r="B84" s="2"/>
      <c r="C84" s="2"/>
      <c r="D84" s="17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284"/>
      <c r="B85" s="2"/>
      <c r="C85" s="2"/>
      <c r="D85" s="17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x14ac:dyDescent="0.25">
      <c r="A86" s="284"/>
      <c r="B86" s="2"/>
      <c r="C86" s="2"/>
      <c r="D86" s="17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25">
      <c r="A87" s="284"/>
      <c r="B87" s="2"/>
      <c r="C87" s="2"/>
      <c r="D87" s="17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25">
      <c r="A88" s="284"/>
      <c r="B88" s="2"/>
      <c r="C88" s="2"/>
      <c r="D88" s="17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25">
      <c r="A89" s="284"/>
      <c r="B89" s="2"/>
      <c r="C89" s="2"/>
      <c r="D89" s="17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25">
      <c r="A90" s="284"/>
      <c r="B90" s="2"/>
      <c r="C90" s="2"/>
      <c r="D90" s="17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25">
      <c r="A91" s="284"/>
      <c r="B91" s="2"/>
      <c r="C91" s="2"/>
      <c r="D91" s="17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25">
      <c r="A92" s="284"/>
      <c r="B92" s="2"/>
      <c r="C92" s="2"/>
      <c r="D92" s="17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25">
      <c r="A93" s="284"/>
      <c r="B93" s="2"/>
      <c r="C93" s="2"/>
      <c r="D93" s="17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25">
      <c r="A94" s="284"/>
      <c r="B94" s="2"/>
      <c r="C94" s="2"/>
      <c r="D94" s="17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25">
      <c r="A95" s="284"/>
      <c r="B95" s="2"/>
      <c r="C95" s="2"/>
      <c r="D95" s="17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25">
      <c r="A96" s="284"/>
      <c r="B96" s="2"/>
      <c r="C96" s="2"/>
      <c r="D96" s="17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25">
      <c r="A97" s="284"/>
      <c r="B97" s="2"/>
      <c r="C97" s="2"/>
      <c r="D97" s="17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25">
      <c r="A98" s="284"/>
      <c r="B98" s="2"/>
      <c r="C98" s="2"/>
      <c r="D98" s="17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25">
      <c r="A99" s="284"/>
      <c r="B99" s="2"/>
      <c r="C99" s="2"/>
      <c r="D99" s="17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25">
      <c r="A100" s="284"/>
      <c r="B100" s="2"/>
      <c r="C100" s="2"/>
      <c r="D100" s="17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25">
      <c r="A101" s="284"/>
      <c r="B101" s="2"/>
      <c r="C101" s="2"/>
      <c r="D101" s="17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x14ac:dyDescent="0.25">
      <c r="A102" s="284"/>
      <c r="B102" s="2"/>
      <c r="C102" s="2"/>
      <c r="D102" s="17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x14ac:dyDescent="0.25">
      <c r="A103" s="284"/>
      <c r="B103" s="2"/>
      <c r="C103" s="2"/>
      <c r="D103" s="17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25">
      <c r="A104" s="284"/>
      <c r="B104" s="2"/>
      <c r="C104" s="2"/>
      <c r="D104" s="17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25">
      <c r="A105" s="284"/>
      <c r="B105" s="2"/>
      <c r="C105" s="2"/>
      <c r="D105" s="17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25">
      <c r="A106" s="284"/>
      <c r="B106" s="2"/>
      <c r="C106" s="2"/>
      <c r="D106" s="17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x14ac:dyDescent="0.25">
      <c r="A107" s="2"/>
      <c r="B107" s="2"/>
      <c r="C107" s="8"/>
      <c r="D107" s="17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x14ac:dyDescent="0.25">
      <c r="A108" s="2"/>
      <c r="B108" s="2"/>
      <c r="C108" s="8"/>
      <c r="D108" s="17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x14ac:dyDescent="0.25">
      <c r="A109" s="2"/>
      <c r="B109" s="2"/>
      <c r="C109" s="8"/>
      <c r="D109" s="17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25">
      <c r="A110" s="2"/>
      <c r="B110" s="2"/>
      <c r="C110" s="8"/>
      <c r="D110" s="17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x14ac:dyDescent="0.25">
      <c r="A111" s="2"/>
      <c r="B111" s="2"/>
      <c r="C111" s="8"/>
      <c r="D111" s="17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x14ac:dyDescent="0.25">
      <c r="A112" s="2"/>
      <c r="B112" s="2"/>
      <c r="C112" s="8"/>
      <c r="D112" s="17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x14ac:dyDescent="0.25">
      <c r="A113" s="2"/>
      <c r="B113" s="2"/>
      <c r="C113" s="8"/>
      <c r="D113" s="17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x14ac:dyDescent="0.25">
      <c r="A114" s="2"/>
      <c r="B114" s="2"/>
      <c r="C114" s="8"/>
      <c r="D114" s="17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5">
      <c r="A115" s="2"/>
      <c r="B115" s="2"/>
      <c r="C115" s="8"/>
      <c r="D115" s="17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25">
      <c r="A116" s="2"/>
      <c r="B116" s="2"/>
      <c r="C116" s="8"/>
      <c r="D116" s="17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25">
      <c r="A117" s="2"/>
      <c r="B117" s="2"/>
      <c r="C117" s="8"/>
      <c r="D117" s="17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x14ac:dyDescent="0.25">
      <c r="A118" s="2"/>
      <c r="B118" s="2"/>
      <c r="C118" s="8"/>
      <c r="D118" s="17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x14ac:dyDescent="0.25">
      <c r="A119" s="2"/>
      <c r="B119" s="2"/>
      <c r="C119" s="8"/>
      <c r="D119" s="17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x14ac:dyDescent="0.25">
      <c r="A120" s="2"/>
      <c r="B120" s="2"/>
      <c r="C120" s="8"/>
      <c r="D120" s="17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25">
      <c r="A121" s="2"/>
      <c r="B121" s="2"/>
      <c r="C121" s="8"/>
      <c r="D121" s="17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x14ac:dyDescent="0.25">
      <c r="A122" s="2"/>
      <c r="B122" s="2"/>
      <c r="C122" s="8"/>
      <c r="D122" s="17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x14ac:dyDescent="0.25">
      <c r="A123" s="2"/>
      <c r="B123" s="2"/>
      <c r="C123" s="8"/>
      <c r="D123" s="17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25">
      <c r="A124" s="2"/>
      <c r="B124" s="2"/>
      <c r="C124" s="8"/>
      <c r="D124" s="17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x14ac:dyDescent="0.25">
      <c r="A125" s="2"/>
      <c r="B125" s="2"/>
      <c r="C125" s="8"/>
      <c r="D125" s="17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25">
      <c r="A126" s="2"/>
      <c r="B126" s="2"/>
      <c r="C126" s="8"/>
      <c r="D126" s="17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25">
      <c r="A127" s="2"/>
      <c r="B127" s="2"/>
      <c r="C127" s="8"/>
      <c r="D127" s="17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25">
      <c r="A128" s="2"/>
      <c r="B128" s="2"/>
      <c r="C128" s="8"/>
      <c r="D128" s="17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25">
      <c r="A129" s="2"/>
      <c r="B129" s="2"/>
      <c r="C129" s="8"/>
      <c r="D129" s="17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25">
      <c r="A130" s="2"/>
      <c r="B130" s="2"/>
      <c r="C130" s="8"/>
      <c r="D130" s="17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x14ac:dyDescent="0.25">
      <c r="A131" s="2"/>
      <c r="B131" s="2"/>
      <c r="C131" s="8"/>
      <c r="D131" s="17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25">
      <c r="A132" s="2"/>
      <c r="B132" s="2"/>
      <c r="C132" s="8"/>
      <c r="D132" s="17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25">
      <c r="A133" s="2"/>
      <c r="B133" s="2"/>
      <c r="C133" s="8"/>
      <c r="D133" s="17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25">
      <c r="A134" s="2"/>
      <c r="B134" s="2"/>
      <c r="C134" s="8"/>
      <c r="D134" s="17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25">
      <c r="A135" s="2"/>
      <c r="B135" s="2"/>
      <c r="C135" s="8"/>
      <c r="D135" s="17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25">
      <c r="A136" s="2"/>
      <c r="B136" s="2"/>
      <c r="C136" s="8"/>
      <c r="D136" s="17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25">
      <c r="A137" s="2"/>
      <c r="B137" s="2"/>
      <c r="C137" s="8"/>
      <c r="D137" s="17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25">
      <c r="A138" s="2"/>
      <c r="B138" s="2"/>
      <c r="C138" s="8"/>
      <c r="D138" s="17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25">
      <c r="A139" s="2"/>
      <c r="B139" s="2"/>
      <c r="C139" s="8"/>
      <c r="D139" s="17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25">
      <c r="A140" s="2"/>
      <c r="B140" s="2"/>
      <c r="C140" s="8"/>
      <c r="D140" s="17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x14ac:dyDescent="0.25">
      <c r="A141" s="2"/>
      <c r="B141" s="2"/>
      <c r="C141" s="8"/>
      <c r="D141" s="17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25">
      <c r="A142" s="2"/>
      <c r="B142" s="2"/>
      <c r="C142" s="8"/>
      <c r="D142" s="17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25">
      <c r="A143" s="2"/>
      <c r="B143" s="2"/>
      <c r="C143" s="8"/>
      <c r="D143" s="17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5">
      <c r="A144" s="2"/>
      <c r="B144" s="2"/>
      <c r="C144" s="8"/>
      <c r="D144" s="17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5">
      <c r="A145" s="2"/>
      <c r="B145" s="2"/>
      <c r="C145" s="8"/>
      <c r="D145" s="17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x14ac:dyDescent="0.25">
      <c r="A146" s="2"/>
      <c r="B146" s="2"/>
      <c r="C146" s="8"/>
      <c r="D146" s="17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25">
      <c r="A147" s="2"/>
      <c r="B147" s="2"/>
      <c r="C147" s="8"/>
      <c r="D147" s="17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25">
      <c r="A148" s="2"/>
      <c r="B148" s="2"/>
      <c r="C148" s="8"/>
      <c r="D148" s="17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25">
      <c r="A149" s="2"/>
      <c r="B149" s="2"/>
      <c r="C149" s="8"/>
      <c r="D149" s="17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25">
      <c r="A150" s="2"/>
      <c r="B150" s="2"/>
      <c r="C150" s="8"/>
      <c r="D150" s="17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25">
      <c r="A151" s="2"/>
      <c r="B151" s="2"/>
      <c r="C151" s="8"/>
      <c r="D151" s="17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25">
      <c r="A152" s="2"/>
      <c r="B152" s="2"/>
      <c r="C152" s="8"/>
      <c r="D152" s="17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25">
      <c r="A153" s="2"/>
      <c r="B153" s="2"/>
      <c r="C153" s="8"/>
      <c r="D153" s="17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25">
      <c r="A154" s="2"/>
      <c r="B154" s="2"/>
      <c r="C154" s="8"/>
      <c r="D154" s="17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25">
      <c r="A155" s="2"/>
      <c r="B155" s="2"/>
      <c r="C155" s="8"/>
      <c r="D155" s="17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25">
      <c r="A156" s="2"/>
      <c r="B156" s="2"/>
      <c r="C156" s="8"/>
      <c r="D156" s="17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25">
      <c r="A157" s="2"/>
      <c r="B157" s="2"/>
      <c r="C157" s="8"/>
      <c r="D157" s="17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25">
      <c r="A158" s="2"/>
      <c r="B158" s="2"/>
      <c r="C158" s="8"/>
      <c r="D158" s="17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25">
      <c r="A159" s="2"/>
      <c r="B159" s="2"/>
      <c r="C159" s="8"/>
      <c r="D159" s="17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25">
      <c r="A160" s="2"/>
      <c r="B160" s="2"/>
      <c r="C160" s="8"/>
      <c r="D160" s="17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25">
      <c r="A161" s="2"/>
      <c r="B161" s="2"/>
      <c r="C161" s="8"/>
      <c r="D161" s="17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 x14ac:dyDescent="0.25">
      <c r="A162" s="2"/>
      <c r="B162" s="2"/>
      <c r="C162" s="8"/>
      <c r="D162" s="17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 x14ac:dyDescent="0.25">
      <c r="A163" s="2"/>
      <c r="B163" s="2"/>
      <c r="C163" s="8"/>
      <c r="D163" s="17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 x14ac:dyDescent="0.25">
      <c r="A164" s="2"/>
      <c r="B164" s="2"/>
      <c r="C164" s="8"/>
      <c r="D164" s="17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 x14ac:dyDescent="0.25">
      <c r="A165" s="2"/>
      <c r="B165" s="2"/>
      <c r="C165" s="8"/>
      <c r="D165" s="17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25">
      <c r="A166" s="2"/>
      <c r="B166" s="2"/>
      <c r="C166" s="8"/>
      <c r="D166" s="17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 x14ac:dyDescent="0.25">
      <c r="A167" s="2"/>
      <c r="B167" s="2"/>
      <c r="C167" s="8"/>
      <c r="D167" s="17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 x14ac:dyDescent="0.25">
      <c r="A168" s="2"/>
      <c r="B168" s="2"/>
      <c r="C168" s="8"/>
      <c r="D168" s="17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 x14ac:dyDescent="0.25">
      <c r="A169" s="2"/>
      <c r="B169" s="2"/>
      <c r="C169" s="8"/>
      <c r="D169" s="17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 x14ac:dyDescent="0.25">
      <c r="A170" s="2"/>
      <c r="B170" s="2"/>
      <c r="C170" s="8"/>
      <c r="D170" s="17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 x14ac:dyDescent="0.25">
      <c r="A171" s="2"/>
      <c r="B171" s="2"/>
      <c r="C171" s="8"/>
      <c r="D171" s="17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 x14ac:dyDescent="0.25">
      <c r="A172" s="2"/>
      <c r="B172" s="2"/>
      <c r="C172" s="8"/>
      <c r="D172" s="17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 x14ac:dyDescent="0.25">
      <c r="A173" s="2"/>
      <c r="B173" s="2"/>
      <c r="C173" s="8"/>
      <c r="D173" s="17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 x14ac:dyDescent="0.25">
      <c r="A174" s="2"/>
      <c r="B174" s="2"/>
      <c r="C174" s="8"/>
      <c r="D174" s="17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 x14ac:dyDescent="0.25">
      <c r="A175" s="2"/>
      <c r="B175" s="2"/>
      <c r="C175" s="8"/>
      <c r="D175" s="17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 x14ac:dyDescent="0.25">
      <c r="A176" s="2"/>
      <c r="B176" s="2"/>
      <c r="C176" s="8"/>
      <c r="D176" s="17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 x14ac:dyDescent="0.25">
      <c r="A177" s="2"/>
      <c r="B177" s="2"/>
      <c r="C177" s="8"/>
      <c r="D177" s="17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 x14ac:dyDescent="0.25">
      <c r="A178" s="2"/>
      <c r="B178" s="2"/>
      <c r="C178" s="8"/>
      <c r="D178" s="17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 x14ac:dyDescent="0.25">
      <c r="A179" s="2"/>
      <c r="B179" s="2"/>
      <c r="C179" s="8"/>
      <c r="D179" s="17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 x14ac:dyDescent="0.25">
      <c r="A180" s="2"/>
      <c r="B180" s="2"/>
      <c r="C180" s="8"/>
      <c r="D180" s="17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 x14ac:dyDescent="0.25">
      <c r="A181" s="2"/>
      <c r="B181" s="2"/>
      <c r="C181" s="8"/>
      <c r="D181" s="17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 x14ac:dyDescent="0.25">
      <c r="A182" s="2"/>
      <c r="B182" s="2"/>
      <c r="C182" s="8"/>
      <c r="D182" s="17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 x14ac:dyDescent="0.25">
      <c r="A183" s="2"/>
      <c r="B183" s="2"/>
      <c r="C183" s="8"/>
      <c r="D183" s="17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 x14ac:dyDescent="0.25">
      <c r="A184" s="2"/>
      <c r="B184" s="2"/>
      <c r="C184" s="8"/>
      <c r="D184" s="17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 x14ac:dyDescent="0.25">
      <c r="A185" s="2"/>
      <c r="B185" s="2"/>
      <c r="C185" s="8"/>
      <c r="D185" s="17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 x14ac:dyDescent="0.25">
      <c r="A186" s="2"/>
      <c r="B186" s="2"/>
      <c r="C186" s="8"/>
      <c r="D186" s="17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 x14ac:dyDescent="0.25">
      <c r="A187" s="2"/>
      <c r="B187" s="2"/>
      <c r="C187" s="8"/>
      <c r="D187" s="17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 x14ac:dyDescent="0.25">
      <c r="A188" s="2"/>
      <c r="B188" s="2"/>
      <c r="C188" s="8"/>
      <c r="D188" s="17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 x14ac:dyDescent="0.25">
      <c r="A189" s="2"/>
      <c r="B189" s="2"/>
      <c r="C189" s="8"/>
      <c r="D189" s="17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 x14ac:dyDescent="0.25">
      <c r="A190" s="2"/>
      <c r="B190" s="2"/>
      <c r="C190" s="8"/>
      <c r="D190" s="17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 x14ac:dyDescent="0.25">
      <c r="A191" s="2"/>
      <c r="B191" s="2"/>
      <c r="C191" s="8"/>
      <c r="D191" s="17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 x14ac:dyDescent="0.25">
      <c r="A192" s="2"/>
      <c r="B192" s="2"/>
      <c r="C192" s="8"/>
      <c r="D192" s="17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 x14ac:dyDescent="0.25">
      <c r="A193" s="2"/>
      <c r="B193" s="2"/>
      <c r="C193" s="8"/>
      <c r="D193" s="17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customHeight="1" x14ac:dyDescent="0.25">
      <c r="A194" s="2"/>
      <c r="B194" s="2"/>
      <c r="C194" s="8"/>
      <c r="D194" s="17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customHeight="1" x14ac:dyDescent="0.25">
      <c r="A195" s="2"/>
      <c r="B195" s="2"/>
      <c r="C195" s="8"/>
      <c r="D195" s="17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customHeight="1" x14ac:dyDescent="0.25">
      <c r="A196" s="2"/>
      <c r="B196" s="2"/>
      <c r="C196" s="8"/>
      <c r="D196" s="17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customHeight="1" x14ac:dyDescent="0.25">
      <c r="A197" s="2"/>
      <c r="B197" s="2"/>
      <c r="C197" s="8"/>
      <c r="D197" s="17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 x14ac:dyDescent="0.25">
      <c r="A198" s="2"/>
      <c r="B198" s="2"/>
      <c r="C198" s="8"/>
      <c r="D198" s="17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 x14ac:dyDescent="0.25">
      <c r="A199" s="2"/>
      <c r="B199" s="2"/>
      <c r="C199" s="8"/>
      <c r="D199" s="17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 x14ac:dyDescent="0.25">
      <c r="A200" s="2"/>
      <c r="B200" s="2"/>
      <c r="C200" s="8"/>
      <c r="D200" s="17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 x14ac:dyDescent="0.25">
      <c r="A201" s="2"/>
      <c r="B201" s="2"/>
      <c r="C201" s="8"/>
      <c r="D201" s="17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 x14ac:dyDescent="0.25">
      <c r="A202" s="2"/>
      <c r="B202" s="2"/>
      <c r="C202" s="8"/>
      <c r="D202" s="17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 x14ac:dyDescent="0.25">
      <c r="A203" s="2"/>
      <c r="B203" s="2"/>
      <c r="C203" s="8"/>
      <c r="D203" s="17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 x14ac:dyDescent="0.25">
      <c r="A204" s="2"/>
      <c r="B204" s="2"/>
      <c r="C204" s="8"/>
      <c r="D204" s="17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 x14ac:dyDescent="0.25">
      <c r="A205" s="2"/>
      <c r="B205" s="2"/>
      <c r="C205" s="8"/>
      <c r="D205" s="17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 x14ac:dyDescent="0.25">
      <c r="A206" s="2"/>
      <c r="B206" s="2"/>
      <c r="C206" s="8"/>
      <c r="D206" s="17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customHeight="1" x14ac:dyDescent="0.25">
      <c r="A207" s="2"/>
      <c r="B207" s="2"/>
      <c r="C207" s="8"/>
      <c r="D207" s="17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customHeight="1" x14ac:dyDescent="0.25">
      <c r="A208" s="2"/>
      <c r="B208" s="2"/>
      <c r="C208" s="8"/>
      <c r="D208" s="17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customHeight="1" x14ac:dyDescent="0.25">
      <c r="A209" s="2"/>
      <c r="B209" s="2"/>
      <c r="C209" s="8"/>
      <c r="D209" s="17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customHeight="1" x14ac:dyDescent="0.25">
      <c r="A210" s="2"/>
      <c r="B210" s="2"/>
      <c r="C210" s="8"/>
      <c r="D210" s="17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customHeight="1" x14ac:dyDescent="0.25">
      <c r="A211" s="2"/>
      <c r="B211" s="2"/>
      <c r="C211" s="8"/>
      <c r="D211" s="17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customHeight="1" x14ac:dyDescent="0.25">
      <c r="A212" s="2"/>
      <c r="B212" s="2"/>
      <c r="C212" s="8"/>
      <c r="D212" s="17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customHeight="1" x14ac:dyDescent="0.25">
      <c r="A213" s="2"/>
      <c r="B213" s="2"/>
      <c r="C213" s="8"/>
      <c r="D213" s="17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customHeight="1" x14ac:dyDescent="0.25">
      <c r="A214" s="2"/>
      <c r="B214" s="2"/>
      <c r="C214" s="8"/>
      <c r="D214" s="17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customHeight="1" x14ac:dyDescent="0.25">
      <c r="A215" s="2"/>
      <c r="B215" s="2"/>
      <c r="C215" s="8"/>
      <c r="D215" s="17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customHeight="1" x14ac:dyDescent="0.25">
      <c r="A216" s="2"/>
      <c r="B216" s="2"/>
      <c r="C216" s="8"/>
      <c r="D216" s="17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customHeight="1" x14ac:dyDescent="0.25">
      <c r="A217" s="2"/>
      <c r="B217" s="2"/>
      <c r="C217" s="8"/>
      <c r="D217" s="17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customHeight="1" x14ac:dyDescent="0.25">
      <c r="A218" s="2"/>
      <c r="B218" s="2"/>
      <c r="C218" s="8"/>
      <c r="D218" s="17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customHeight="1" x14ac:dyDescent="0.25">
      <c r="A219" s="2"/>
      <c r="B219" s="2"/>
      <c r="C219" s="8"/>
      <c r="D219" s="17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customHeight="1" x14ac:dyDescent="0.25">
      <c r="A220" s="2"/>
      <c r="B220" s="2"/>
      <c r="C220" s="8"/>
      <c r="D220" s="17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customHeight="1" x14ac:dyDescent="0.25">
      <c r="A221" s="2"/>
      <c r="B221" s="2"/>
      <c r="C221" s="8"/>
      <c r="D221" s="17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customHeight="1" x14ac:dyDescent="0.25">
      <c r="A222" s="2"/>
      <c r="B222" s="2"/>
      <c r="C222" s="8"/>
      <c r="D222" s="17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customHeight="1" x14ac:dyDescent="0.25">
      <c r="A223" s="2"/>
      <c r="B223" s="2"/>
      <c r="C223" s="8"/>
      <c r="D223" s="17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customHeight="1" x14ac:dyDescent="0.25">
      <c r="A224" s="2"/>
      <c r="B224" s="2"/>
      <c r="C224" s="8"/>
      <c r="D224" s="17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customHeight="1" x14ac:dyDescent="0.25">
      <c r="A225" s="2"/>
      <c r="B225" s="2"/>
      <c r="C225" s="8"/>
      <c r="D225" s="17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customHeight="1" x14ac:dyDescent="0.25">
      <c r="A226" s="2"/>
      <c r="B226" s="2"/>
      <c r="C226" s="8"/>
      <c r="D226" s="17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customHeight="1" x14ac:dyDescent="0.25">
      <c r="A227" s="2"/>
      <c r="B227" s="2"/>
      <c r="C227" s="8"/>
      <c r="D227" s="17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customHeight="1" x14ac:dyDescent="0.25">
      <c r="A228" s="2"/>
      <c r="B228" s="2"/>
      <c r="C228" s="8"/>
      <c r="D228" s="17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customHeight="1" x14ac:dyDescent="0.25">
      <c r="A229" s="2"/>
      <c r="B229" s="2"/>
      <c r="C229" s="8"/>
      <c r="D229" s="17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customHeight="1" x14ac:dyDescent="0.25">
      <c r="A230" s="2"/>
      <c r="B230" s="2"/>
      <c r="C230" s="8"/>
      <c r="D230" s="17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customHeight="1" x14ac:dyDescent="0.25">
      <c r="A231" s="2"/>
      <c r="B231" s="2"/>
      <c r="C231" s="8"/>
      <c r="D231" s="17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customHeight="1" x14ac:dyDescent="0.25">
      <c r="A232" s="2"/>
      <c r="B232" s="2"/>
      <c r="C232" s="8"/>
      <c r="D232" s="17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customHeight="1" x14ac:dyDescent="0.25">
      <c r="A233" s="2"/>
      <c r="B233" s="2"/>
      <c r="C233" s="8"/>
      <c r="D233" s="17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customHeight="1" x14ac:dyDescent="0.25">
      <c r="A234" s="2"/>
      <c r="B234" s="2"/>
      <c r="C234" s="8"/>
      <c r="D234" s="17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customHeight="1" x14ac:dyDescent="0.25">
      <c r="A235" s="2"/>
      <c r="B235" s="2"/>
      <c r="C235" s="8"/>
      <c r="D235" s="17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customHeight="1" x14ac:dyDescent="0.25">
      <c r="A236" s="2"/>
      <c r="B236" s="2"/>
      <c r="C236" s="8"/>
      <c r="D236" s="17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customHeight="1" x14ac:dyDescent="0.25">
      <c r="A237" s="2"/>
      <c r="B237" s="2"/>
      <c r="C237" s="8"/>
      <c r="D237" s="17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customHeight="1" x14ac:dyDescent="0.25">
      <c r="A238" s="2"/>
      <c r="B238" s="2"/>
      <c r="C238" s="8"/>
      <c r="D238" s="17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customHeight="1" x14ac:dyDescent="0.25">
      <c r="A239" s="2"/>
      <c r="B239" s="2"/>
      <c r="C239" s="8"/>
      <c r="D239" s="17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customHeight="1" x14ac:dyDescent="0.25">
      <c r="A240" s="2"/>
      <c r="B240" s="2"/>
      <c r="C240" s="8"/>
      <c r="D240" s="17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customHeight="1" x14ac:dyDescent="0.25">
      <c r="A241" s="2"/>
      <c r="B241" s="2"/>
      <c r="C241" s="8"/>
      <c r="D241" s="17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customHeight="1" x14ac:dyDescent="0.25">
      <c r="A242" s="2"/>
      <c r="B242" s="2"/>
      <c r="C242" s="8"/>
      <c r="D242" s="17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customHeight="1" x14ac:dyDescent="0.25">
      <c r="A243" s="2"/>
      <c r="B243" s="2"/>
      <c r="C243" s="8"/>
      <c r="D243" s="17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customHeight="1" x14ac:dyDescent="0.25">
      <c r="A244" s="2"/>
      <c r="B244" s="2"/>
      <c r="C244" s="8"/>
      <c r="D244" s="17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customHeight="1" x14ac:dyDescent="0.25">
      <c r="A245" s="2"/>
      <c r="B245" s="2"/>
      <c r="C245" s="8"/>
      <c r="D245" s="17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customHeight="1" x14ac:dyDescent="0.25">
      <c r="A246" s="2"/>
      <c r="B246" s="2"/>
      <c r="C246" s="8"/>
      <c r="D246" s="17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customHeight="1" x14ac:dyDescent="0.25">
      <c r="A247" s="2"/>
      <c r="B247" s="2"/>
      <c r="C247" s="8"/>
      <c r="D247" s="17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customHeight="1" x14ac:dyDescent="0.25">
      <c r="A248" s="2"/>
      <c r="B248" s="2"/>
      <c r="C248" s="8"/>
      <c r="D248" s="17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customHeight="1" x14ac:dyDescent="0.25">
      <c r="A249" s="2"/>
      <c r="B249" s="2"/>
      <c r="C249" s="8"/>
      <c r="D249" s="17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customHeight="1" x14ac:dyDescent="0.25">
      <c r="A250" s="2"/>
      <c r="B250" s="2"/>
      <c r="C250" s="8"/>
      <c r="D250" s="17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customHeight="1" x14ac:dyDescent="0.25">
      <c r="A251" s="2"/>
      <c r="B251" s="2"/>
      <c r="C251" s="8"/>
      <c r="D251" s="17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customHeight="1" x14ac:dyDescent="0.25">
      <c r="A252" s="2"/>
      <c r="B252" s="2"/>
      <c r="C252" s="8"/>
      <c r="D252" s="17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customHeight="1" x14ac:dyDescent="0.25">
      <c r="A253" s="2"/>
      <c r="B253" s="2"/>
      <c r="C253" s="8"/>
      <c r="D253" s="17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customHeight="1" x14ac:dyDescent="0.25">
      <c r="A254" s="2"/>
      <c r="B254" s="2"/>
      <c r="C254" s="8"/>
      <c r="D254" s="17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customHeight="1" x14ac:dyDescent="0.25">
      <c r="A255" s="2"/>
      <c r="B255" s="2"/>
      <c r="C255" s="8"/>
      <c r="D255" s="17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customHeight="1" x14ac:dyDescent="0.25">
      <c r="A256" s="2"/>
      <c r="B256" s="2"/>
      <c r="C256" s="8"/>
      <c r="D256" s="17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customHeight="1" x14ac:dyDescent="0.25">
      <c r="A257" s="2"/>
      <c r="B257" s="2"/>
      <c r="C257" s="8"/>
      <c r="D257" s="17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customHeight="1" x14ac:dyDescent="0.25">
      <c r="A258" s="2"/>
      <c r="B258" s="2"/>
      <c r="C258" s="8"/>
      <c r="D258" s="17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customHeight="1" x14ac:dyDescent="0.25">
      <c r="A259" s="2"/>
      <c r="B259" s="2"/>
      <c r="C259" s="8"/>
      <c r="D259" s="17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customHeight="1" x14ac:dyDescent="0.25">
      <c r="A260" s="2"/>
      <c r="B260" s="2"/>
      <c r="C260" s="8"/>
      <c r="D260" s="17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customHeight="1" x14ac:dyDescent="0.25">
      <c r="A261" s="2"/>
      <c r="B261" s="2"/>
      <c r="C261" s="8"/>
      <c r="D261" s="17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customHeight="1" x14ac:dyDescent="0.25">
      <c r="A262" s="2"/>
      <c r="B262" s="2"/>
      <c r="C262" s="8"/>
      <c r="D262" s="17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customHeight="1" x14ac:dyDescent="0.25">
      <c r="A263" s="2"/>
      <c r="B263" s="2"/>
      <c r="C263" s="8"/>
      <c r="D263" s="17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customHeight="1" x14ac:dyDescent="0.25">
      <c r="A264" s="2"/>
      <c r="B264" s="2"/>
      <c r="C264" s="8"/>
      <c r="D264" s="17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customHeight="1" x14ac:dyDescent="0.25">
      <c r="A265" s="2"/>
      <c r="B265" s="2"/>
      <c r="C265" s="8"/>
      <c r="D265" s="17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customHeight="1" x14ac:dyDescent="0.25">
      <c r="A266" s="2"/>
      <c r="B266" s="2"/>
      <c r="C266" s="8"/>
      <c r="D266" s="17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customHeight="1" x14ac:dyDescent="0.25">
      <c r="A267" s="2"/>
      <c r="B267" s="2"/>
      <c r="C267" s="8"/>
      <c r="D267" s="17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customHeight="1" x14ac:dyDescent="0.25">
      <c r="A268" s="2"/>
      <c r="B268" s="2"/>
      <c r="C268" s="8"/>
      <c r="D268" s="17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customHeight="1" x14ac:dyDescent="0.25">
      <c r="A269" s="2"/>
      <c r="B269" s="2"/>
      <c r="C269" s="8"/>
      <c r="D269" s="17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customHeight="1" x14ac:dyDescent="0.25">
      <c r="A270" s="2"/>
      <c r="B270" s="2"/>
      <c r="C270" s="8"/>
      <c r="D270" s="17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customHeight="1" x14ac:dyDescent="0.25">
      <c r="A271" s="2"/>
      <c r="B271" s="2"/>
      <c r="C271" s="8"/>
      <c r="D271" s="17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customHeight="1" x14ac:dyDescent="0.25">
      <c r="A272" s="2"/>
      <c r="B272" s="2"/>
      <c r="C272" s="8"/>
      <c r="D272" s="17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customHeight="1" x14ac:dyDescent="0.25">
      <c r="A273" s="2"/>
      <c r="B273" s="2"/>
      <c r="C273" s="8"/>
      <c r="D273" s="17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customHeight="1" x14ac:dyDescent="0.25">
      <c r="A274" s="2"/>
      <c r="B274" s="2"/>
      <c r="C274" s="8"/>
      <c r="D274" s="17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customHeight="1" x14ac:dyDescent="0.25">
      <c r="A275" s="2"/>
      <c r="B275" s="2"/>
      <c r="C275" s="8"/>
      <c r="D275" s="17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customHeight="1" x14ac:dyDescent="0.25">
      <c r="A276" s="2"/>
      <c r="B276" s="2"/>
      <c r="C276" s="8"/>
      <c r="D276" s="17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customHeight="1" x14ac:dyDescent="0.25">
      <c r="A277" s="2"/>
      <c r="B277" s="2"/>
      <c r="C277" s="8"/>
      <c r="D277" s="17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customHeight="1" x14ac:dyDescent="0.25">
      <c r="A278" s="2"/>
      <c r="B278" s="2"/>
      <c r="C278" s="8"/>
      <c r="D278" s="17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customHeight="1" x14ac:dyDescent="0.25">
      <c r="A279" s="2"/>
      <c r="B279" s="2"/>
      <c r="C279" s="8"/>
      <c r="D279" s="17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customHeight="1" x14ac:dyDescent="0.25">
      <c r="A280" s="2"/>
      <c r="B280" s="2"/>
      <c r="C280" s="8"/>
      <c r="D280" s="17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customHeight="1" x14ac:dyDescent="0.25">
      <c r="A281" s="2"/>
      <c r="B281" s="2"/>
      <c r="C281" s="8"/>
      <c r="D281" s="17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customHeight="1" x14ac:dyDescent="0.25">
      <c r="A282" s="2"/>
      <c r="B282" s="2"/>
      <c r="C282" s="8"/>
      <c r="D282" s="17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customHeight="1" x14ac:dyDescent="0.25">
      <c r="A283" s="2"/>
      <c r="B283" s="2"/>
      <c r="C283" s="8"/>
      <c r="D283" s="17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customHeight="1" x14ac:dyDescent="0.25">
      <c r="A284" s="2"/>
      <c r="B284" s="2"/>
      <c r="C284" s="8"/>
      <c r="D284" s="17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customHeight="1" x14ac:dyDescent="0.25">
      <c r="A285" s="2"/>
      <c r="B285" s="2"/>
      <c r="C285" s="8"/>
      <c r="D285" s="17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customHeight="1" x14ac:dyDescent="0.25">
      <c r="A286" s="2"/>
      <c r="B286" s="2"/>
      <c r="C286" s="8"/>
      <c r="D286" s="17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customHeight="1" x14ac:dyDescent="0.25">
      <c r="A287" s="2"/>
      <c r="B287" s="2"/>
      <c r="C287" s="8"/>
      <c r="D287" s="17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customHeight="1" x14ac:dyDescent="0.25">
      <c r="A288" s="2"/>
      <c r="B288" s="2"/>
      <c r="C288" s="8"/>
      <c r="D288" s="17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customHeight="1" x14ac:dyDescent="0.25">
      <c r="A289" s="2"/>
      <c r="B289" s="2"/>
      <c r="C289" s="8"/>
      <c r="D289" s="17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customHeight="1" x14ac:dyDescent="0.25">
      <c r="A290" s="2"/>
      <c r="B290" s="2"/>
      <c r="C290" s="8"/>
      <c r="D290" s="17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customHeight="1" x14ac:dyDescent="0.25">
      <c r="A291" s="2"/>
      <c r="B291" s="2"/>
      <c r="C291" s="8"/>
      <c r="D291" s="17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customHeight="1" x14ac:dyDescent="0.25">
      <c r="A292" s="2"/>
      <c r="B292" s="2"/>
      <c r="C292" s="8"/>
      <c r="D292" s="17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customHeight="1" x14ac:dyDescent="0.25">
      <c r="A293" s="2"/>
      <c r="B293" s="2"/>
      <c r="C293" s="8"/>
      <c r="D293" s="17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customHeight="1" x14ac:dyDescent="0.25">
      <c r="A294" s="2"/>
      <c r="B294" s="2"/>
      <c r="C294" s="8"/>
      <c r="D294" s="17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customHeight="1" x14ac:dyDescent="0.25">
      <c r="A295" s="2"/>
      <c r="B295" s="2"/>
      <c r="C295" s="8"/>
      <c r="D295" s="17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customHeight="1" x14ac:dyDescent="0.25">
      <c r="A296" s="2"/>
      <c r="B296" s="2"/>
      <c r="C296" s="8"/>
      <c r="D296" s="17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customHeight="1" x14ac:dyDescent="0.25">
      <c r="A297" s="2"/>
      <c r="B297" s="2"/>
      <c r="C297" s="8"/>
      <c r="D297" s="17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customHeight="1" x14ac:dyDescent="0.25">
      <c r="A298" s="2"/>
      <c r="B298" s="2"/>
      <c r="C298" s="8"/>
      <c r="D298" s="17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customHeight="1" x14ac:dyDescent="0.25">
      <c r="A299" s="2"/>
      <c r="B299" s="2"/>
      <c r="C299" s="8"/>
      <c r="D299" s="17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customHeight="1" x14ac:dyDescent="0.25">
      <c r="A300" s="2"/>
      <c r="B300" s="2"/>
      <c r="C300" s="8"/>
      <c r="D300" s="17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customHeight="1" x14ac:dyDescent="0.25">
      <c r="A301" s="2"/>
      <c r="B301" s="2"/>
      <c r="C301" s="8"/>
      <c r="D301" s="17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customHeight="1" x14ac:dyDescent="0.25">
      <c r="A302" s="2"/>
      <c r="B302" s="2"/>
      <c r="C302" s="8"/>
      <c r="D302" s="17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customHeight="1" x14ac:dyDescent="0.25">
      <c r="A303" s="2"/>
      <c r="B303" s="2"/>
      <c r="C303" s="8"/>
      <c r="D303" s="17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customHeight="1" x14ac:dyDescent="0.25">
      <c r="A304" s="2"/>
      <c r="B304" s="2"/>
      <c r="C304" s="8"/>
      <c r="D304" s="17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customHeight="1" x14ac:dyDescent="0.25">
      <c r="A305" s="2"/>
      <c r="B305" s="2"/>
      <c r="C305" s="8"/>
      <c r="D305" s="17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customHeight="1" x14ac:dyDescent="0.25">
      <c r="A306" s="2"/>
      <c r="B306" s="2"/>
      <c r="C306" s="8"/>
      <c r="D306" s="17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customHeight="1" x14ac:dyDescent="0.25">
      <c r="A307" s="2"/>
      <c r="B307" s="2"/>
      <c r="C307" s="8"/>
      <c r="D307" s="17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customHeight="1" x14ac:dyDescent="0.25">
      <c r="A308" s="2"/>
      <c r="B308" s="2"/>
      <c r="C308" s="8"/>
      <c r="D308" s="17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customHeight="1" x14ac:dyDescent="0.25">
      <c r="A309" s="2"/>
      <c r="B309" s="2"/>
      <c r="C309" s="8"/>
      <c r="D309" s="17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customHeight="1" x14ac:dyDescent="0.25">
      <c r="A310" s="2"/>
      <c r="B310" s="2"/>
      <c r="C310" s="8"/>
      <c r="D310" s="17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customHeight="1" x14ac:dyDescent="0.25">
      <c r="A311" s="2"/>
      <c r="B311" s="2"/>
      <c r="C311" s="8"/>
      <c r="D311" s="17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customHeight="1" x14ac:dyDescent="0.25">
      <c r="A312" s="2"/>
      <c r="B312" s="2"/>
      <c r="C312" s="8"/>
      <c r="D312" s="17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customHeight="1" x14ac:dyDescent="0.25">
      <c r="A313" s="2"/>
      <c r="B313" s="2"/>
      <c r="C313" s="8"/>
      <c r="D313" s="17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customHeight="1" x14ac:dyDescent="0.25">
      <c r="A314" s="2"/>
      <c r="B314" s="2"/>
      <c r="C314" s="8"/>
      <c r="D314" s="17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customHeight="1" x14ac:dyDescent="0.25">
      <c r="A315" s="2"/>
      <c r="B315" s="2"/>
      <c r="C315" s="8"/>
      <c r="D315" s="17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customHeight="1" x14ac:dyDescent="0.25">
      <c r="A316" s="2"/>
      <c r="B316" s="2"/>
      <c r="C316" s="8"/>
      <c r="D316" s="17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customHeight="1" x14ac:dyDescent="0.25">
      <c r="A317" s="2"/>
      <c r="B317" s="2"/>
      <c r="C317" s="8"/>
      <c r="D317" s="17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customHeight="1" x14ac:dyDescent="0.25">
      <c r="A318" s="2"/>
      <c r="B318" s="2"/>
      <c r="C318" s="8"/>
      <c r="D318" s="17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customHeight="1" x14ac:dyDescent="0.25">
      <c r="A319" s="2"/>
      <c r="B319" s="2"/>
      <c r="C319" s="8"/>
      <c r="D319" s="17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customHeight="1" x14ac:dyDescent="0.25">
      <c r="A320" s="2"/>
      <c r="B320" s="2"/>
      <c r="C320" s="8"/>
      <c r="D320" s="17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customHeight="1" x14ac:dyDescent="0.25">
      <c r="A321" s="2"/>
      <c r="B321" s="2"/>
      <c r="C321" s="8"/>
      <c r="D321" s="17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customHeight="1" x14ac:dyDescent="0.25">
      <c r="A322" s="2"/>
      <c r="B322" s="2"/>
      <c r="C322" s="8"/>
      <c r="D322" s="17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customHeight="1" x14ac:dyDescent="0.25">
      <c r="A323" s="2"/>
      <c r="B323" s="2"/>
      <c r="C323" s="8"/>
      <c r="D323" s="17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customHeight="1" x14ac:dyDescent="0.25">
      <c r="A324" s="2"/>
      <c r="B324" s="2"/>
      <c r="C324" s="8"/>
      <c r="D324" s="17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customHeight="1" x14ac:dyDescent="0.25">
      <c r="A325" s="2"/>
      <c r="B325" s="2"/>
      <c r="C325" s="8"/>
      <c r="D325" s="17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customHeight="1" x14ac:dyDescent="0.25">
      <c r="A326" s="2"/>
      <c r="B326" s="2"/>
      <c r="C326" s="8"/>
      <c r="D326" s="17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customHeight="1" x14ac:dyDescent="0.25">
      <c r="A327" s="2"/>
      <c r="B327" s="2"/>
      <c r="C327" s="8"/>
      <c r="D327" s="17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customHeight="1" x14ac:dyDescent="0.25">
      <c r="A328" s="2"/>
      <c r="B328" s="2"/>
      <c r="C328" s="8"/>
      <c r="D328" s="17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customHeight="1" x14ac:dyDescent="0.25">
      <c r="A329" s="2"/>
      <c r="B329" s="2"/>
      <c r="C329" s="8"/>
      <c r="D329" s="17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customHeight="1" x14ac:dyDescent="0.25">
      <c r="A330" s="2"/>
      <c r="B330" s="2"/>
      <c r="C330" s="8"/>
      <c r="D330" s="17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customHeight="1" x14ac:dyDescent="0.25">
      <c r="A331" s="2"/>
      <c r="B331" s="2"/>
      <c r="C331" s="8"/>
      <c r="D331" s="17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customHeight="1" x14ac:dyDescent="0.25">
      <c r="A332" s="2"/>
      <c r="B332" s="2"/>
      <c r="C332" s="8"/>
      <c r="D332" s="17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customHeight="1" x14ac:dyDescent="0.25">
      <c r="A333" s="2"/>
      <c r="B333" s="2"/>
      <c r="C333" s="8"/>
      <c r="D333" s="17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customHeight="1" x14ac:dyDescent="0.25">
      <c r="A334" s="2"/>
      <c r="B334" s="2"/>
      <c r="C334" s="8"/>
      <c r="D334" s="17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customHeight="1" x14ac:dyDescent="0.25">
      <c r="A335" s="2"/>
      <c r="B335" s="2"/>
      <c r="C335" s="8"/>
      <c r="D335" s="17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customHeight="1" x14ac:dyDescent="0.25">
      <c r="A336" s="2"/>
      <c r="B336" s="2"/>
      <c r="C336" s="8"/>
      <c r="D336" s="17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customHeight="1" x14ac:dyDescent="0.25">
      <c r="A337" s="2"/>
      <c r="B337" s="2"/>
      <c r="C337" s="8"/>
      <c r="D337" s="17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customHeight="1" x14ac:dyDescent="0.25">
      <c r="A338" s="2"/>
      <c r="B338" s="2"/>
      <c r="C338" s="8"/>
      <c r="D338" s="17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customHeight="1" x14ac:dyDescent="0.25">
      <c r="A339" s="2"/>
      <c r="B339" s="2"/>
      <c r="C339" s="8"/>
      <c r="D339" s="17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customHeight="1" x14ac:dyDescent="0.25">
      <c r="A340" s="2"/>
      <c r="B340" s="2"/>
      <c r="C340" s="8"/>
      <c r="D340" s="17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customHeight="1" x14ac:dyDescent="0.25">
      <c r="A341" s="2"/>
      <c r="B341" s="2"/>
      <c r="C341" s="8"/>
      <c r="D341" s="17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customHeight="1" x14ac:dyDescent="0.25">
      <c r="A342" s="2"/>
      <c r="B342" s="2"/>
      <c r="C342" s="8"/>
      <c r="D342" s="17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customHeight="1" x14ac:dyDescent="0.25">
      <c r="A343" s="2"/>
      <c r="B343" s="2"/>
      <c r="C343" s="8"/>
      <c r="D343" s="17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customHeight="1" x14ac:dyDescent="0.25">
      <c r="A344" s="2"/>
      <c r="B344" s="2"/>
      <c r="C344" s="8"/>
      <c r="D344" s="17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customHeight="1" x14ac:dyDescent="0.25">
      <c r="A345" s="2"/>
      <c r="B345" s="2"/>
      <c r="C345" s="8"/>
      <c r="D345" s="17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customHeight="1" x14ac:dyDescent="0.25">
      <c r="A346" s="2"/>
      <c r="B346" s="2"/>
      <c r="C346" s="8"/>
      <c r="D346" s="17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customHeight="1" x14ac:dyDescent="0.25">
      <c r="A347" s="2"/>
      <c r="B347" s="2"/>
      <c r="C347" s="8"/>
      <c r="D347" s="17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customHeight="1" x14ac:dyDescent="0.25">
      <c r="A348" s="2"/>
      <c r="B348" s="2"/>
      <c r="C348" s="8"/>
      <c r="D348" s="17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customHeight="1" x14ac:dyDescent="0.25">
      <c r="A349" s="2"/>
      <c r="B349" s="2"/>
      <c r="C349" s="8"/>
      <c r="D349" s="17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customHeight="1" x14ac:dyDescent="0.25">
      <c r="A350" s="2"/>
      <c r="B350" s="2"/>
      <c r="C350" s="8"/>
      <c r="D350" s="17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customHeight="1" x14ac:dyDescent="0.25">
      <c r="A351" s="2"/>
      <c r="B351" s="2"/>
      <c r="C351" s="8"/>
      <c r="D351" s="17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customHeight="1" x14ac:dyDescent="0.25">
      <c r="A352" s="2"/>
      <c r="B352" s="2"/>
      <c r="C352" s="8"/>
      <c r="D352" s="17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customHeight="1" x14ac:dyDescent="0.25">
      <c r="A353" s="2"/>
      <c r="B353" s="2"/>
      <c r="C353" s="8"/>
      <c r="D353" s="17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customHeight="1" x14ac:dyDescent="0.25">
      <c r="A354" s="2"/>
      <c r="B354" s="2"/>
      <c r="C354" s="8"/>
      <c r="D354" s="17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customHeight="1" x14ac:dyDescent="0.25">
      <c r="A355" s="2"/>
      <c r="B355" s="2"/>
      <c r="C355" s="8"/>
      <c r="D355" s="17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customHeight="1" x14ac:dyDescent="0.25">
      <c r="A356" s="2"/>
      <c r="B356" s="2"/>
      <c r="C356" s="8"/>
      <c r="D356" s="17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customHeight="1" x14ac:dyDescent="0.25">
      <c r="A357" s="2"/>
      <c r="B357" s="2"/>
      <c r="C357" s="8"/>
      <c r="D357" s="17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customHeight="1" x14ac:dyDescent="0.25">
      <c r="A358" s="2"/>
      <c r="B358" s="2"/>
      <c r="C358" s="8"/>
      <c r="D358" s="17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 x14ac:dyDescent="0.25">
      <c r="A359" s="2"/>
      <c r="B359" s="2"/>
      <c r="C359" s="8"/>
      <c r="D359" s="17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customHeight="1" x14ac:dyDescent="0.25">
      <c r="A360" s="2"/>
      <c r="B360" s="2"/>
      <c r="C360" s="8"/>
      <c r="D360" s="17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customHeight="1" x14ac:dyDescent="0.25">
      <c r="A361" s="2"/>
      <c r="B361" s="2"/>
      <c r="C361" s="8"/>
      <c r="D361" s="17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customHeight="1" x14ac:dyDescent="0.25">
      <c r="A362" s="2"/>
      <c r="B362" s="2"/>
      <c r="C362" s="8"/>
      <c r="D362" s="17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customHeight="1" x14ac:dyDescent="0.25">
      <c r="A363" s="2"/>
      <c r="B363" s="2"/>
      <c r="C363" s="8"/>
      <c r="D363" s="17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customHeight="1" x14ac:dyDescent="0.25">
      <c r="A364" s="2"/>
      <c r="B364" s="2"/>
      <c r="C364" s="8"/>
      <c r="D364" s="17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customHeight="1" x14ac:dyDescent="0.25">
      <c r="A365" s="2"/>
      <c r="B365" s="2"/>
      <c r="C365" s="8"/>
      <c r="D365" s="17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customHeight="1" x14ac:dyDescent="0.25">
      <c r="A366" s="2"/>
      <c r="B366" s="2"/>
      <c r="C366" s="8"/>
      <c r="D366" s="17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customHeight="1" x14ac:dyDescent="0.25">
      <c r="A367" s="2"/>
      <c r="B367" s="2"/>
      <c r="C367" s="8"/>
      <c r="D367" s="17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customHeight="1" x14ac:dyDescent="0.25">
      <c r="A368" s="2"/>
      <c r="B368" s="2"/>
      <c r="C368" s="8"/>
      <c r="D368" s="17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customHeight="1" x14ac:dyDescent="0.25">
      <c r="A369" s="2"/>
      <c r="B369" s="2"/>
      <c r="C369" s="8"/>
      <c r="D369" s="17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customHeight="1" x14ac:dyDescent="0.25">
      <c r="A370" s="2"/>
      <c r="B370" s="2"/>
      <c r="C370" s="8"/>
      <c r="D370" s="17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customHeight="1" x14ac:dyDescent="0.25">
      <c r="A371" s="2"/>
      <c r="B371" s="2"/>
      <c r="C371" s="8"/>
      <c r="D371" s="17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customHeight="1" x14ac:dyDescent="0.25">
      <c r="A372" s="2"/>
      <c r="B372" s="2"/>
      <c r="C372" s="8"/>
      <c r="D372" s="17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customHeight="1" x14ac:dyDescent="0.25">
      <c r="A373" s="2"/>
      <c r="B373" s="2"/>
      <c r="C373" s="8"/>
      <c r="D373" s="17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customHeight="1" x14ac:dyDescent="0.25">
      <c r="A374" s="2"/>
      <c r="B374" s="2"/>
      <c r="C374" s="8"/>
      <c r="D374" s="17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customHeight="1" x14ac:dyDescent="0.25">
      <c r="A375" s="2"/>
      <c r="B375" s="2"/>
      <c r="C375" s="8"/>
      <c r="D375" s="17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customHeight="1" x14ac:dyDescent="0.25">
      <c r="A376" s="2"/>
      <c r="B376" s="2"/>
      <c r="C376" s="8"/>
      <c r="D376" s="17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customHeight="1" x14ac:dyDescent="0.25">
      <c r="A377" s="2"/>
      <c r="B377" s="2"/>
      <c r="C377" s="8"/>
      <c r="D377" s="17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customHeight="1" x14ac:dyDescent="0.25">
      <c r="A378" s="2"/>
      <c r="B378" s="2"/>
      <c r="C378" s="8"/>
      <c r="D378" s="17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customHeight="1" x14ac:dyDescent="0.25">
      <c r="A379" s="2"/>
      <c r="B379" s="2"/>
      <c r="C379" s="8"/>
      <c r="D379" s="17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customHeight="1" x14ac:dyDescent="0.25">
      <c r="A380" s="2"/>
      <c r="B380" s="2"/>
      <c r="C380" s="8"/>
      <c r="D380" s="17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customHeight="1" x14ac:dyDescent="0.25">
      <c r="A381" s="2"/>
      <c r="B381" s="2"/>
      <c r="C381" s="8"/>
      <c r="D381" s="17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customHeight="1" x14ac:dyDescent="0.25">
      <c r="A382" s="2"/>
      <c r="B382" s="2"/>
      <c r="C382" s="8"/>
      <c r="D382" s="17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customHeight="1" x14ac:dyDescent="0.25">
      <c r="A383" s="2"/>
      <c r="B383" s="2"/>
      <c r="C383" s="8"/>
      <c r="D383" s="17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customHeight="1" x14ac:dyDescent="0.25">
      <c r="A384" s="2"/>
      <c r="B384" s="2"/>
      <c r="C384" s="8"/>
      <c r="D384" s="17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customHeight="1" x14ac:dyDescent="0.25">
      <c r="A385" s="2"/>
      <c r="B385" s="2"/>
      <c r="C385" s="8"/>
      <c r="D385" s="17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customHeight="1" x14ac:dyDescent="0.25">
      <c r="A386" s="2"/>
      <c r="B386" s="2"/>
      <c r="C386" s="8"/>
      <c r="D386" s="17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customHeight="1" x14ac:dyDescent="0.25">
      <c r="A387" s="2"/>
      <c r="B387" s="2"/>
      <c r="C387" s="8"/>
      <c r="D387" s="17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customHeight="1" x14ac:dyDescent="0.25">
      <c r="A388" s="2"/>
      <c r="B388" s="2"/>
      <c r="C388" s="8"/>
      <c r="D388" s="17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customHeight="1" x14ac:dyDescent="0.25">
      <c r="A389" s="2"/>
      <c r="B389" s="2"/>
      <c r="C389" s="8"/>
      <c r="D389" s="17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customHeight="1" x14ac:dyDescent="0.25">
      <c r="A390" s="2"/>
      <c r="B390" s="2"/>
      <c r="C390" s="8"/>
      <c r="D390" s="17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customHeight="1" x14ac:dyDescent="0.25">
      <c r="A391" s="2"/>
      <c r="B391" s="2"/>
      <c r="C391" s="8"/>
      <c r="D391" s="17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customHeight="1" x14ac:dyDescent="0.25">
      <c r="A392" s="2"/>
      <c r="B392" s="2"/>
      <c r="C392" s="8"/>
      <c r="D392" s="17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customHeight="1" x14ac:dyDescent="0.25">
      <c r="A393" s="2"/>
      <c r="B393" s="2"/>
      <c r="C393" s="8"/>
      <c r="D393" s="17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customHeight="1" x14ac:dyDescent="0.25">
      <c r="A394" s="2"/>
      <c r="B394" s="2"/>
      <c r="C394" s="8"/>
      <c r="D394" s="17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customHeight="1" x14ac:dyDescent="0.25">
      <c r="A395" s="2"/>
      <c r="B395" s="2"/>
      <c r="C395" s="8"/>
      <c r="D395" s="17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customHeight="1" x14ac:dyDescent="0.25">
      <c r="A396" s="2"/>
      <c r="B396" s="2"/>
      <c r="C396" s="8"/>
      <c r="D396" s="17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customHeight="1" x14ac:dyDescent="0.25">
      <c r="A397" s="2"/>
      <c r="B397" s="2"/>
      <c r="C397" s="8"/>
      <c r="D397" s="17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customHeight="1" x14ac:dyDescent="0.25">
      <c r="A398" s="2"/>
      <c r="B398" s="2"/>
      <c r="C398" s="8"/>
      <c r="D398" s="17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customHeight="1" x14ac:dyDescent="0.25">
      <c r="A399" s="2"/>
      <c r="B399" s="2"/>
      <c r="C399" s="8"/>
      <c r="D399" s="17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customHeight="1" x14ac:dyDescent="0.25">
      <c r="A400" s="2"/>
      <c r="B400" s="2"/>
      <c r="C400" s="8"/>
      <c r="D400" s="17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customHeight="1" x14ac:dyDescent="0.25">
      <c r="A401" s="2"/>
      <c r="B401" s="2"/>
      <c r="C401" s="8"/>
      <c r="D401" s="17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customHeight="1" x14ac:dyDescent="0.25">
      <c r="A402" s="2"/>
      <c r="B402" s="2"/>
      <c r="C402" s="8"/>
      <c r="D402" s="17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customHeight="1" x14ac:dyDescent="0.25">
      <c r="A403" s="2"/>
      <c r="B403" s="2"/>
      <c r="C403" s="8"/>
      <c r="D403" s="17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customHeight="1" x14ac:dyDescent="0.25">
      <c r="A404" s="2"/>
      <c r="B404" s="2"/>
      <c r="C404" s="8"/>
      <c r="D404" s="17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customHeight="1" x14ac:dyDescent="0.25">
      <c r="A405" s="2"/>
      <c r="B405" s="2"/>
      <c r="C405" s="8"/>
      <c r="D405" s="17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customHeight="1" x14ac:dyDescent="0.25">
      <c r="A406" s="2"/>
      <c r="B406" s="2"/>
      <c r="C406" s="8"/>
      <c r="D406" s="17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customHeight="1" x14ac:dyDescent="0.25">
      <c r="A407" s="2"/>
      <c r="B407" s="2"/>
      <c r="C407" s="8"/>
      <c r="D407" s="17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customHeight="1" x14ac:dyDescent="0.25">
      <c r="A408" s="2"/>
      <c r="B408" s="2"/>
      <c r="C408" s="8"/>
      <c r="D408" s="17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customHeight="1" x14ac:dyDescent="0.25">
      <c r="A409" s="2"/>
      <c r="B409" s="2"/>
      <c r="C409" s="8"/>
      <c r="D409" s="17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customHeight="1" x14ac:dyDescent="0.25">
      <c r="A410" s="2"/>
      <c r="B410" s="2"/>
      <c r="C410" s="8"/>
      <c r="D410" s="17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customHeight="1" x14ac:dyDescent="0.25">
      <c r="A411" s="2"/>
      <c r="B411" s="2"/>
      <c r="C411" s="8"/>
      <c r="D411" s="17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customHeight="1" x14ac:dyDescent="0.25">
      <c r="A412" s="2"/>
      <c r="B412" s="2"/>
      <c r="C412" s="8"/>
      <c r="D412" s="17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customHeight="1" x14ac:dyDescent="0.25">
      <c r="A413" s="2"/>
      <c r="B413" s="2"/>
      <c r="C413" s="8"/>
      <c r="D413" s="17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customHeight="1" x14ac:dyDescent="0.25">
      <c r="A414" s="2"/>
      <c r="B414" s="2"/>
      <c r="C414" s="8"/>
      <c r="D414" s="17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customHeight="1" x14ac:dyDescent="0.25">
      <c r="A415" s="2"/>
      <c r="B415" s="2"/>
      <c r="C415" s="8"/>
      <c r="D415" s="17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customHeight="1" x14ac:dyDescent="0.25">
      <c r="A416" s="2"/>
      <c r="B416" s="2"/>
      <c r="C416" s="8"/>
      <c r="D416" s="17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customHeight="1" x14ac:dyDescent="0.25">
      <c r="A417" s="2"/>
      <c r="B417" s="2"/>
      <c r="C417" s="8"/>
      <c r="D417" s="17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customHeight="1" x14ac:dyDescent="0.25">
      <c r="A418" s="2"/>
      <c r="B418" s="2"/>
      <c r="C418" s="8"/>
      <c r="D418" s="17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customHeight="1" x14ac:dyDescent="0.25">
      <c r="A419" s="2"/>
      <c r="B419" s="2"/>
      <c r="C419" s="8"/>
      <c r="D419" s="17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customHeight="1" x14ac:dyDescent="0.25">
      <c r="A420" s="2"/>
      <c r="B420" s="2"/>
      <c r="C420" s="8"/>
      <c r="D420" s="17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customHeight="1" x14ac:dyDescent="0.25">
      <c r="A421" s="2"/>
      <c r="B421" s="2"/>
      <c r="C421" s="8"/>
      <c r="D421" s="17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customHeight="1" x14ac:dyDescent="0.25">
      <c r="A422" s="2"/>
      <c r="B422" s="2"/>
      <c r="C422" s="8"/>
      <c r="D422" s="17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customHeight="1" x14ac:dyDescent="0.25">
      <c r="A423" s="2"/>
      <c r="B423" s="2"/>
      <c r="C423" s="8"/>
      <c r="D423" s="17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customHeight="1" x14ac:dyDescent="0.25">
      <c r="A424" s="2"/>
      <c r="B424" s="2"/>
      <c r="C424" s="8"/>
      <c r="D424" s="17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customHeight="1" x14ac:dyDescent="0.25">
      <c r="A425" s="2"/>
      <c r="B425" s="2"/>
      <c r="C425" s="8"/>
      <c r="D425" s="17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customHeight="1" x14ac:dyDescent="0.25">
      <c r="A426" s="2"/>
      <c r="B426" s="2"/>
      <c r="C426" s="8"/>
      <c r="D426" s="17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customHeight="1" x14ac:dyDescent="0.25">
      <c r="A427" s="2"/>
      <c r="B427" s="2"/>
      <c r="C427" s="8"/>
      <c r="D427" s="17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customHeight="1" x14ac:dyDescent="0.25">
      <c r="A428" s="2"/>
      <c r="B428" s="2"/>
      <c r="C428" s="8"/>
      <c r="D428" s="17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customHeight="1" x14ac:dyDescent="0.25">
      <c r="A429" s="2"/>
      <c r="B429" s="2"/>
      <c r="C429" s="8"/>
      <c r="D429" s="17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customHeight="1" x14ac:dyDescent="0.25">
      <c r="A430" s="2"/>
      <c r="B430" s="2"/>
      <c r="C430" s="8"/>
      <c r="D430" s="17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customHeight="1" x14ac:dyDescent="0.25">
      <c r="A431" s="2"/>
      <c r="B431" s="2"/>
      <c r="C431" s="8"/>
      <c r="D431" s="17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customHeight="1" x14ac:dyDescent="0.25">
      <c r="A432" s="2"/>
      <c r="B432" s="2"/>
      <c r="C432" s="8"/>
      <c r="D432" s="17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customHeight="1" x14ac:dyDescent="0.25">
      <c r="A433" s="2"/>
      <c r="B433" s="2"/>
      <c r="C433" s="8"/>
      <c r="D433" s="17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customHeight="1" x14ac:dyDescent="0.25">
      <c r="A434" s="2"/>
      <c r="B434" s="2"/>
      <c r="C434" s="8"/>
      <c r="D434" s="17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customHeight="1" x14ac:dyDescent="0.25">
      <c r="A435" s="2"/>
      <c r="B435" s="2"/>
      <c r="C435" s="8"/>
      <c r="D435" s="17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customHeight="1" x14ac:dyDescent="0.25">
      <c r="A436" s="2"/>
      <c r="B436" s="2"/>
      <c r="C436" s="8"/>
      <c r="D436" s="17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customHeight="1" x14ac:dyDescent="0.25">
      <c r="A437" s="2"/>
      <c r="B437" s="2"/>
      <c r="C437" s="8"/>
      <c r="D437" s="17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customHeight="1" x14ac:dyDescent="0.25">
      <c r="A438" s="2"/>
      <c r="B438" s="2"/>
      <c r="C438" s="8"/>
      <c r="D438" s="17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customHeight="1" x14ac:dyDescent="0.25">
      <c r="A439" s="2"/>
      <c r="B439" s="2"/>
      <c r="C439" s="8"/>
      <c r="D439" s="17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customHeight="1" x14ac:dyDescent="0.25">
      <c r="A440" s="2"/>
      <c r="B440" s="2"/>
      <c r="C440" s="8"/>
      <c r="D440" s="17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customHeight="1" x14ac:dyDescent="0.25">
      <c r="A441" s="2"/>
      <c r="B441" s="2"/>
      <c r="C441" s="8"/>
      <c r="D441" s="17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customHeight="1" x14ac:dyDescent="0.25">
      <c r="A442" s="2"/>
      <c r="B442" s="2"/>
      <c r="C442" s="8"/>
      <c r="D442" s="17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customHeight="1" x14ac:dyDescent="0.25">
      <c r="A443" s="2"/>
      <c r="B443" s="2"/>
      <c r="C443" s="8"/>
      <c r="D443" s="17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customHeight="1" x14ac:dyDescent="0.25">
      <c r="A444" s="2"/>
      <c r="B444" s="2"/>
      <c r="C444" s="8"/>
      <c r="D444" s="17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customHeight="1" x14ac:dyDescent="0.25">
      <c r="A445" s="2"/>
      <c r="B445" s="2"/>
      <c r="C445" s="8"/>
      <c r="D445" s="17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customHeight="1" x14ac:dyDescent="0.25">
      <c r="A446" s="2"/>
      <c r="B446" s="2"/>
      <c r="C446" s="8"/>
      <c r="D446" s="17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customHeight="1" x14ac:dyDescent="0.25">
      <c r="A447" s="2"/>
      <c r="B447" s="2"/>
      <c r="C447" s="8"/>
      <c r="D447" s="17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customHeight="1" x14ac:dyDescent="0.25">
      <c r="A448" s="2"/>
      <c r="B448" s="2"/>
      <c r="C448" s="8"/>
      <c r="D448" s="17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customHeight="1" x14ac:dyDescent="0.25">
      <c r="A449" s="2"/>
      <c r="B449" s="2"/>
      <c r="C449" s="8"/>
      <c r="D449" s="17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customHeight="1" x14ac:dyDescent="0.25">
      <c r="A450" s="2"/>
      <c r="B450" s="2"/>
      <c r="C450" s="8"/>
      <c r="D450" s="17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customHeight="1" x14ac:dyDescent="0.25">
      <c r="A451" s="2"/>
      <c r="B451" s="2"/>
      <c r="C451" s="8"/>
      <c r="D451" s="17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customHeight="1" x14ac:dyDescent="0.25">
      <c r="A452" s="2"/>
      <c r="B452" s="2"/>
      <c r="C452" s="8"/>
      <c r="D452" s="17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customHeight="1" x14ac:dyDescent="0.25">
      <c r="A453" s="2"/>
      <c r="B453" s="2"/>
      <c r="C453" s="8"/>
      <c r="D453" s="17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customHeight="1" x14ac:dyDescent="0.25">
      <c r="A454" s="2"/>
      <c r="B454" s="2"/>
      <c r="C454" s="8"/>
      <c r="D454" s="17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customHeight="1" x14ac:dyDescent="0.25">
      <c r="A455" s="2"/>
      <c r="B455" s="2"/>
      <c r="C455" s="8"/>
      <c r="D455" s="17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customHeight="1" x14ac:dyDescent="0.25">
      <c r="A456" s="2"/>
      <c r="B456" s="2"/>
      <c r="C456" s="8"/>
      <c r="D456" s="17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customHeight="1" x14ac:dyDescent="0.25">
      <c r="A457" s="2"/>
      <c r="B457" s="2"/>
      <c r="C457" s="8"/>
      <c r="D457" s="17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customHeight="1" x14ac:dyDescent="0.25">
      <c r="A458" s="2"/>
      <c r="B458" s="2"/>
      <c r="C458" s="8"/>
      <c r="D458" s="17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customHeight="1" x14ac:dyDescent="0.25">
      <c r="A459" s="2"/>
      <c r="B459" s="2"/>
      <c r="C459" s="8"/>
      <c r="D459" s="17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customHeight="1" x14ac:dyDescent="0.25">
      <c r="A460" s="2"/>
      <c r="B460" s="2"/>
      <c r="C460" s="8"/>
      <c r="D460" s="17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customHeight="1" x14ac:dyDescent="0.25">
      <c r="A461" s="2"/>
      <c r="B461" s="2"/>
      <c r="C461" s="8"/>
      <c r="D461" s="17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customHeight="1" x14ac:dyDescent="0.25">
      <c r="A462" s="2"/>
      <c r="B462" s="2"/>
      <c r="C462" s="8"/>
      <c r="D462" s="17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customHeight="1" x14ac:dyDescent="0.25">
      <c r="A463" s="2"/>
      <c r="B463" s="2"/>
      <c r="C463" s="8"/>
      <c r="D463" s="17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customHeight="1" x14ac:dyDescent="0.25">
      <c r="A464" s="2"/>
      <c r="B464" s="2"/>
      <c r="C464" s="8"/>
      <c r="D464" s="17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customHeight="1" x14ac:dyDescent="0.25">
      <c r="A465" s="2"/>
      <c r="B465" s="2"/>
      <c r="C465" s="8"/>
      <c r="D465" s="17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customHeight="1" x14ac:dyDescent="0.25">
      <c r="A466" s="2"/>
      <c r="B466" s="2"/>
      <c r="C466" s="8"/>
      <c r="D466" s="17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customHeight="1" x14ac:dyDescent="0.25">
      <c r="A467" s="2"/>
      <c r="B467" s="2"/>
      <c r="C467" s="8"/>
      <c r="D467" s="17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customHeight="1" x14ac:dyDescent="0.25">
      <c r="A468" s="2"/>
      <c r="B468" s="2"/>
      <c r="C468" s="8"/>
      <c r="D468" s="17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customHeight="1" x14ac:dyDescent="0.25">
      <c r="A469" s="2"/>
      <c r="B469" s="2"/>
      <c r="C469" s="8"/>
      <c r="D469" s="17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customHeight="1" x14ac:dyDescent="0.25">
      <c r="A470" s="2"/>
      <c r="B470" s="2"/>
      <c r="C470" s="8"/>
      <c r="D470" s="17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customHeight="1" x14ac:dyDescent="0.25">
      <c r="A471" s="2"/>
      <c r="B471" s="2"/>
      <c r="C471" s="8"/>
      <c r="D471" s="17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customHeight="1" x14ac:dyDescent="0.25">
      <c r="A472" s="2"/>
      <c r="B472" s="2"/>
      <c r="C472" s="8"/>
      <c r="D472" s="17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customHeight="1" x14ac:dyDescent="0.25">
      <c r="A473" s="2"/>
      <c r="B473" s="2"/>
      <c r="C473" s="8"/>
      <c r="D473" s="17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customHeight="1" x14ac:dyDescent="0.25">
      <c r="A474" s="2"/>
      <c r="B474" s="2"/>
      <c r="C474" s="8"/>
      <c r="D474" s="17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customHeight="1" x14ac:dyDescent="0.25">
      <c r="A475" s="2"/>
      <c r="B475" s="2"/>
      <c r="C475" s="8"/>
      <c r="D475" s="17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customHeight="1" x14ac:dyDescent="0.25">
      <c r="A476" s="2"/>
      <c r="B476" s="2"/>
      <c r="C476" s="8"/>
      <c r="D476" s="17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customHeight="1" x14ac:dyDescent="0.25">
      <c r="A477" s="2"/>
      <c r="B477" s="2"/>
      <c r="C477" s="8"/>
      <c r="D477" s="17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customHeight="1" x14ac:dyDescent="0.25">
      <c r="A478" s="2"/>
      <c r="B478" s="2"/>
      <c r="C478" s="8"/>
      <c r="D478" s="17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customHeight="1" x14ac:dyDescent="0.25">
      <c r="A479" s="2"/>
      <c r="B479" s="2"/>
      <c r="C479" s="8"/>
      <c r="D479" s="17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customHeight="1" x14ac:dyDescent="0.25">
      <c r="A480" s="2"/>
      <c r="B480" s="2"/>
      <c r="C480" s="8"/>
      <c r="D480" s="17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customHeight="1" x14ac:dyDescent="0.25">
      <c r="A481" s="2"/>
      <c r="B481" s="2"/>
      <c r="C481" s="8"/>
      <c r="D481" s="17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customHeight="1" x14ac:dyDescent="0.25">
      <c r="A482" s="2"/>
      <c r="B482" s="2"/>
      <c r="C482" s="8"/>
      <c r="D482" s="17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customHeight="1" x14ac:dyDescent="0.25">
      <c r="A483" s="2"/>
      <c r="B483" s="2"/>
      <c r="C483" s="8"/>
      <c r="D483" s="17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customHeight="1" x14ac:dyDescent="0.25">
      <c r="A484" s="2"/>
      <c r="B484" s="2"/>
      <c r="C484" s="8"/>
      <c r="D484" s="17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customHeight="1" x14ac:dyDescent="0.25">
      <c r="A485" s="2"/>
      <c r="B485" s="2"/>
      <c r="C485" s="8"/>
      <c r="D485" s="17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customHeight="1" x14ac:dyDescent="0.25">
      <c r="A486" s="2"/>
      <c r="B486" s="2"/>
      <c r="C486" s="8"/>
      <c r="D486" s="17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customHeight="1" x14ac:dyDescent="0.25">
      <c r="A487" s="2"/>
      <c r="B487" s="2"/>
      <c r="C487" s="8"/>
      <c r="D487" s="17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customHeight="1" x14ac:dyDescent="0.25">
      <c r="A488" s="2"/>
      <c r="B488" s="2"/>
      <c r="C488" s="8"/>
      <c r="D488" s="17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customHeight="1" x14ac:dyDescent="0.25">
      <c r="A489" s="2"/>
      <c r="B489" s="2"/>
      <c r="C489" s="8"/>
      <c r="D489" s="17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customHeight="1" x14ac:dyDescent="0.25">
      <c r="A490" s="2"/>
      <c r="B490" s="2"/>
      <c r="C490" s="8"/>
      <c r="D490" s="17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customHeight="1" x14ac:dyDescent="0.25">
      <c r="A491" s="2"/>
      <c r="B491" s="2"/>
      <c r="C491" s="8"/>
      <c r="D491" s="17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customHeight="1" x14ac:dyDescent="0.25">
      <c r="A492" s="2"/>
      <c r="B492" s="2"/>
      <c r="C492" s="8"/>
      <c r="D492" s="17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customHeight="1" x14ac:dyDescent="0.25">
      <c r="A493" s="2"/>
      <c r="B493" s="2"/>
      <c r="C493" s="8"/>
      <c r="D493" s="17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customHeight="1" x14ac:dyDescent="0.25">
      <c r="A494" s="2"/>
      <c r="B494" s="2"/>
      <c r="C494" s="8"/>
      <c r="D494" s="17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customHeight="1" x14ac:dyDescent="0.25">
      <c r="A495" s="2"/>
      <c r="B495" s="2"/>
      <c r="C495" s="8"/>
      <c r="D495" s="17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customHeight="1" x14ac:dyDescent="0.25">
      <c r="A496" s="2"/>
      <c r="B496" s="2"/>
      <c r="C496" s="8"/>
      <c r="D496" s="17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customHeight="1" x14ac:dyDescent="0.25">
      <c r="A497" s="2"/>
      <c r="B497" s="2"/>
      <c r="C497" s="8"/>
      <c r="D497" s="17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customHeight="1" x14ac:dyDescent="0.25">
      <c r="A498" s="2"/>
      <c r="B498" s="2"/>
      <c r="C498" s="8"/>
      <c r="D498" s="17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customHeight="1" x14ac:dyDescent="0.25">
      <c r="A499" s="2"/>
      <c r="B499" s="2"/>
      <c r="C499" s="8"/>
      <c r="D499" s="17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customHeight="1" x14ac:dyDescent="0.25">
      <c r="A500" s="2"/>
      <c r="B500" s="2"/>
      <c r="C500" s="8"/>
      <c r="D500" s="17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customHeight="1" x14ac:dyDescent="0.25">
      <c r="A501" s="2"/>
      <c r="B501" s="2"/>
      <c r="C501" s="8"/>
      <c r="D501" s="17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customHeight="1" x14ac:dyDescent="0.25">
      <c r="A502" s="2"/>
      <c r="B502" s="2"/>
      <c r="C502" s="8"/>
      <c r="D502" s="17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customHeight="1" x14ac:dyDescent="0.25">
      <c r="A503" s="2"/>
      <c r="B503" s="2"/>
      <c r="C503" s="8"/>
      <c r="D503" s="17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customHeight="1" x14ac:dyDescent="0.25">
      <c r="A504" s="2"/>
      <c r="B504" s="2"/>
      <c r="C504" s="8"/>
      <c r="D504" s="17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customHeight="1" x14ac:dyDescent="0.25">
      <c r="A505" s="2"/>
      <c r="B505" s="2"/>
      <c r="C505" s="8"/>
      <c r="D505" s="17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customHeight="1" x14ac:dyDescent="0.25">
      <c r="A506" s="2"/>
      <c r="B506" s="2"/>
      <c r="C506" s="8"/>
      <c r="D506" s="17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customHeight="1" x14ac:dyDescent="0.25">
      <c r="A507" s="2"/>
      <c r="B507" s="2"/>
      <c r="C507" s="8"/>
      <c r="D507" s="17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customHeight="1" x14ac:dyDescent="0.25">
      <c r="A508" s="2"/>
      <c r="B508" s="2"/>
      <c r="C508" s="8"/>
      <c r="D508" s="17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customHeight="1" x14ac:dyDescent="0.25">
      <c r="A509" s="2"/>
      <c r="B509" s="2"/>
      <c r="C509" s="8"/>
      <c r="D509" s="17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customHeight="1" x14ac:dyDescent="0.25">
      <c r="A510" s="2"/>
      <c r="B510" s="2"/>
      <c r="C510" s="8"/>
      <c r="D510" s="17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customHeight="1" x14ac:dyDescent="0.25">
      <c r="A511" s="2"/>
      <c r="B511" s="2"/>
      <c r="C511" s="8"/>
      <c r="D511" s="17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customHeight="1" x14ac:dyDescent="0.25">
      <c r="A512" s="2"/>
      <c r="B512" s="2"/>
      <c r="C512" s="8"/>
      <c r="D512" s="17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customHeight="1" x14ac:dyDescent="0.25">
      <c r="A513" s="2"/>
      <c r="B513" s="2"/>
      <c r="C513" s="8"/>
      <c r="D513" s="17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customHeight="1" x14ac:dyDescent="0.25">
      <c r="A514" s="2"/>
      <c r="B514" s="2"/>
      <c r="C514" s="8"/>
      <c r="D514" s="17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customHeight="1" x14ac:dyDescent="0.25">
      <c r="A515" s="2"/>
      <c r="B515" s="2"/>
      <c r="C515" s="8"/>
      <c r="D515" s="17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customHeight="1" x14ac:dyDescent="0.25">
      <c r="A516" s="2"/>
      <c r="B516" s="2"/>
      <c r="C516" s="8"/>
      <c r="D516" s="17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customHeight="1" x14ac:dyDescent="0.25">
      <c r="A517" s="2"/>
      <c r="B517" s="2"/>
      <c r="C517" s="8"/>
      <c r="D517" s="17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customHeight="1" x14ac:dyDescent="0.25">
      <c r="A518" s="2"/>
      <c r="B518" s="2"/>
      <c r="C518" s="8"/>
      <c r="D518" s="17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customHeight="1" x14ac:dyDescent="0.25">
      <c r="A519" s="2"/>
      <c r="B519" s="2"/>
      <c r="C519" s="8"/>
      <c r="D519" s="17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customHeight="1" x14ac:dyDescent="0.25">
      <c r="A520" s="2"/>
      <c r="B520" s="2"/>
      <c r="C520" s="8"/>
      <c r="D520" s="17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customHeight="1" x14ac:dyDescent="0.25">
      <c r="A521" s="2"/>
      <c r="B521" s="2"/>
      <c r="C521" s="8"/>
      <c r="D521" s="17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customHeight="1" x14ac:dyDescent="0.25">
      <c r="A522" s="2"/>
      <c r="B522" s="2"/>
      <c r="C522" s="8"/>
      <c r="D522" s="17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customHeight="1" x14ac:dyDescent="0.25">
      <c r="A523" s="2"/>
      <c r="B523" s="2"/>
      <c r="C523" s="8"/>
      <c r="D523" s="17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customHeight="1" x14ac:dyDescent="0.25">
      <c r="A524" s="2"/>
      <c r="B524" s="2"/>
      <c r="C524" s="8"/>
      <c r="D524" s="17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customHeight="1" x14ac:dyDescent="0.25">
      <c r="A525" s="2"/>
      <c r="B525" s="2"/>
      <c r="C525" s="8"/>
      <c r="D525" s="17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customHeight="1" x14ac:dyDescent="0.25">
      <c r="A526" s="2"/>
      <c r="B526" s="2"/>
      <c r="C526" s="8"/>
      <c r="D526" s="17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customHeight="1" x14ac:dyDescent="0.25">
      <c r="A527" s="2"/>
      <c r="B527" s="2"/>
      <c r="C527" s="8"/>
      <c r="D527" s="17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customHeight="1" x14ac:dyDescent="0.25">
      <c r="A528" s="2"/>
      <c r="B528" s="2"/>
      <c r="C528" s="8"/>
      <c r="D528" s="17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customHeight="1" x14ac:dyDescent="0.25">
      <c r="A529" s="2"/>
      <c r="B529" s="2"/>
      <c r="C529" s="8"/>
      <c r="D529" s="17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customHeight="1" x14ac:dyDescent="0.25">
      <c r="A530" s="2"/>
      <c r="B530" s="2"/>
      <c r="C530" s="8"/>
      <c r="D530" s="17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customHeight="1" x14ac:dyDescent="0.25">
      <c r="A531" s="2"/>
      <c r="B531" s="2"/>
      <c r="C531" s="8"/>
      <c r="D531" s="17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customHeight="1" x14ac:dyDescent="0.25">
      <c r="A532" s="2"/>
      <c r="B532" s="2"/>
      <c r="C532" s="8"/>
      <c r="D532" s="17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customHeight="1" x14ac:dyDescent="0.25">
      <c r="A533" s="2"/>
      <c r="B533" s="2"/>
      <c r="C533" s="8"/>
      <c r="D533" s="17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customHeight="1" x14ac:dyDescent="0.25">
      <c r="A534" s="2"/>
      <c r="B534" s="2"/>
      <c r="C534" s="8"/>
      <c r="D534" s="17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customHeight="1" x14ac:dyDescent="0.25">
      <c r="A535" s="2"/>
      <c r="B535" s="2"/>
      <c r="C535" s="8"/>
      <c r="D535" s="17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customHeight="1" x14ac:dyDescent="0.25">
      <c r="A536" s="2"/>
      <c r="B536" s="2"/>
      <c r="C536" s="8"/>
      <c r="D536" s="17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customHeight="1" x14ac:dyDescent="0.25">
      <c r="A537" s="2"/>
      <c r="B537" s="2"/>
      <c r="C537" s="8"/>
      <c r="D537" s="17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customHeight="1" x14ac:dyDescent="0.25">
      <c r="A538" s="2"/>
      <c r="B538" s="2"/>
      <c r="C538" s="8"/>
      <c r="D538" s="17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customHeight="1" x14ac:dyDescent="0.25">
      <c r="A539" s="2"/>
      <c r="B539" s="2"/>
      <c r="C539" s="8"/>
      <c r="D539" s="17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customHeight="1" x14ac:dyDescent="0.25">
      <c r="A540" s="2"/>
      <c r="B540" s="2"/>
      <c r="C540" s="8"/>
      <c r="D540" s="17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customHeight="1" x14ac:dyDescent="0.25">
      <c r="A541" s="2"/>
      <c r="B541" s="2"/>
      <c r="C541" s="8"/>
      <c r="D541" s="17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customHeight="1" x14ac:dyDescent="0.25">
      <c r="A542" s="2"/>
      <c r="B542" s="2"/>
      <c r="C542" s="8"/>
      <c r="D542" s="17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customHeight="1" x14ac:dyDescent="0.25">
      <c r="A543" s="2"/>
      <c r="B543" s="2"/>
      <c r="C543" s="8"/>
      <c r="D543" s="17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customHeight="1" x14ac:dyDescent="0.25">
      <c r="A544" s="2"/>
      <c r="B544" s="2"/>
      <c r="C544" s="8"/>
      <c r="D544" s="17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customHeight="1" x14ac:dyDescent="0.25">
      <c r="A545" s="2"/>
      <c r="B545" s="2"/>
      <c r="C545" s="8"/>
      <c r="D545" s="17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customHeight="1" x14ac:dyDescent="0.25">
      <c r="A546" s="2"/>
      <c r="B546" s="2"/>
      <c r="C546" s="8"/>
      <c r="D546" s="17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customHeight="1" x14ac:dyDescent="0.25">
      <c r="A547" s="2"/>
      <c r="B547" s="2"/>
      <c r="C547" s="8"/>
      <c r="D547" s="17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customHeight="1" x14ac:dyDescent="0.25">
      <c r="A548" s="2"/>
      <c r="B548" s="2"/>
      <c r="C548" s="8"/>
      <c r="D548" s="17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customHeight="1" x14ac:dyDescent="0.25">
      <c r="A549" s="2"/>
      <c r="B549" s="2"/>
      <c r="C549" s="8"/>
      <c r="D549" s="17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customHeight="1" x14ac:dyDescent="0.25">
      <c r="A550" s="2"/>
      <c r="B550" s="2"/>
      <c r="C550" s="8"/>
      <c r="D550" s="17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customHeight="1" x14ac:dyDescent="0.25">
      <c r="A551" s="2"/>
      <c r="B551" s="2"/>
      <c r="C551" s="8"/>
      <c r="D551" s="17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customHeight="1" x14ac:dyDescent="0.25">
      <c r="A552" s="2"/>
      <c r="B552" s="2"/>
      <c r="C552" s="8"/>
      <c r="D552" s="17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customHeight="1" x14ac:dyDescent="0.25">
      <c r="A553" s="2"/>
      <c r="B553" s="2"/>
      <c r="C553" s="8"/>
      <c r="D553" s="17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customHeight="1" x14ac:dyDescent="0.25">
      <c r="A554" s="2"/>
      <c r="B554" s="2"/>
      <c r="C554" s="8"/>
      <c r="D554" s="17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customHeight="1" x14ac:dyDescent="0.25">
      <c r="A555" s="2"/>
      <c r="B555" s="2"/>
      <c r="C555" s="8"/>
      <c r="D555" s="17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customHeight="1" x14ac:dyDescent="0.25">
      <c r="A556" s="2"/>
      <c r="B556" s="2"/>
      <c r="C556" s="8"/>
      <c r="D556" s="17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customHeight="1" x14ac:dyDescent="0.25">
      <c r="A557" s="2"/>
      <c r="B557" s="2"/>
      <c r="C557" s="8"/>
      <c r="D557" s="17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customHeight="1" x14ac:dyDescent="0.25">
      <c r="A558" s="2"/>
      <c r="B558" s="2"/>
      <c r="C558" s="8"/>
      <c r="D558" s="17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customHeight="1" x14ac:dyDescent="0.25">
      <c r="A559" s="2"/>
      <c r="B559" s="2"/>
      <c r="C559" s="8"/>
      <c r="D559" s="17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customHeight="1" x14ac:dyDescent="0.25">
      <c r="A560" s="2"/>
      <c r="B560" s="2"/>
      <c r="C560" s="8"/>
      <c r="D560" s="17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customHeight="1" x14ac:dyDescent="0.25">
      <c r="A561" s="2"/>
      <c r="B561" s="2"/>
      <c r="C561" s="8"/>
      <c r="D561" s="17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customHeight="1" x14ac:dyDescent="0.25">
      <c r="A562" s="2"/>
      <c r="B562" s="2"/>
      <c r="C562" s="8"/>
      <c r="D562" s="17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customHeight="1" x14ac:dyDescent="0.25">
      <c r="A563" s="2"/>
      <c r="B563" s="2"/>
      <c r="C563" s="8"/>
      <c r="D563" s="17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customHeight="1" x14ac:dyDescent="0.25">
      <c r="A564" s="2"/>
      <c r="B564" s="2"/>
      <c r="C564" s="8"/>
      <c r="D564" s="17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customHeight="1" x14ac:dyDescent="0.25">
      <c r="A565" s="2"/>
      <c r="B565" s="2"/>
      <c r="C565" s="8"/>
      <c r="D565" s="17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customHeight="1" x14ac:dyDescent="0.25">
      <c r="A566" s="2"/>
      <c r="B566" s="2"/>
      <c r="C566" s="8"/>
      <c r="D566" s="17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customHeight="1" x14ac:dyDescent="0.25">
      <c r="A567" s="2"/>
      <c r="B567" s="2"/>
      <c r="C567" s="8"/>
      <c r="D567" s="17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customHeight="1" x14ac:dyDescent="0.25">
      <c r="A568" s="2"/>
      <c r="B568" s="2"/>
      <c r="C568" s="8"/>
      <c r="D568" s="17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customHeight="1" x14ac:dyDescent="0.25">
      <c r="A569" s="2"/>
      <c r="B569" s="2"/>
      <c r="C569" s="8"/>
      <c r="D569" s="17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customHeight="1" x14ac:dyDescent="0.25">
      <c r="A570" s="2"/>
      <c r="B570" s="2"/>
      <c r="C570" s="8"/>
      <c r="D570" s="17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customHeight="1" x14ac:dyDescent="0.25">
      <c r="A571" s="2"/>
      <c r="B571" s="2"/>
      <c r="C571" s="8"/>
      <c r="D571" s="17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customHeight="1" x14ac:dyDescent="0.25">
      <c r="A572" s="2"/>
      <c r="B572" s="2"/>
      <c r="C572" s="8"/>
      <c r="D572" s="17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customHeight="1" x14ac:dyDescent="0.25">
      <c r="A573" s="2"/>
      <c r="B573" s="2"/>
      <c r="C573" s="8"/>
      <c r="D573" s="17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customHeight="1" x14ac:dyDescent="0.25">
      <c r="A574" s="2"/>
      <c r="B574" s="2"/>
      <c r="C574" s="8"/>
      <c r="D574" s="17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customHeight="1" x14ac:dyDescent="0.25">
      <c r="A575" s="2"/>
      <c r="B575" s="2"/>
      <c r="C575" s="8"/>
      <c r="D575" s="17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customHeight="1" x14ac:dyDescent="0.25">
      <c r="A576" s="2"/>
      <c r="B576" s="2"/>
      <c r="C576" s="8"/>
      <c r="D576" s="17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customHeight="1" x14ac:dyDescent="0.25">
      <c r="A577" s="2"/>
      <c r="B577" s="2"/>
      <c r="C577" s="8"/>
      <c r="D577" s="17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customHeight="1" x14ac:dyDescent="0.25">
      <c r="A578" s="2"/>
      <c r="B578" s="2"/>
      <c r="C578" s="8"/>
      <c r="D578" s="17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customHeight="1" x14ac:dyDescent="0.25">
      <c r="A579" s="2"/>
      <c r="B579" s="2"/>
      <c r="C579" s="8"/>
      <c r="D579" s="17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customHeight="1" x14ac:dyDescent="0.25">
      <c r="A580" s="2"/>
      <c r="B580" s="2"/>
      <c r="C580" s="8"/>
      <c r="D580" s="17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customHeight="1" x14ac:dyDescent="0.25">
      <c r="A581" s="2"/>
      <c r="B581" s="2"/>
      <c r="C581" s="8"/>
      <c r="D581" s="17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customHeight="1" x14ac:dyDescent="0.25">
      <c r="A582" s="2"/>
      <c r="B582" s="2"/>
      <c r="C582" s="8"/>
      <c r="D582" s="17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customHeight="1" x14ac:dyDescent="0.25">
      <c r="A583" s="2"/>
      <c r="B583" s="2"/>
      <c r="C583" s="8"/>
      <c r="D583" s="17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customHeight="1" x14ac:dyDescent="0.25">
      <c r="A584" s="2"/>
      <c r="B584" s="2"/>
      <c r="C584" s="8"/>
      <c r="D584" s="17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customHeight="1" x14ac:dyDescent="0.25">
      <c r="A585" s="2"/>
      <c r="B585" s="2"/>
      <c r="C585" s="8"/>
      <c r="D585" s="17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customHeight="1" x14ac:dyDescent="0.25">
      <c r="A586" s="2"/>
      <c r="B586" s="2"/>
      <c r="C586" s="8"/>
      <c r="D586" s="17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customHeight="1" x14ac:dyDescent="0.25">
      <c r="A587" s="2"/>
      <c r="B587" s="2"/>
      <c r="C587" s="8"/>
      <c r="D587" s="17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customHeight="1" x14ac:dyDescent="0.25">
      <c r="A588" s="2"/>
      <c r="B588" s="2"/>
      <c r="C588" s="8"/>
      <c r="D588" s="17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customHeight="1" x14ac:dyDescent="0.25">
      <c r="A589" s="2"/>
      <c r="B589" s="2"/>
      <c r="C589" s="8"/>
      <c r="D589" s="17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customHeight="1" x14ac:dyDescent="0.25">
      <c r="A590" s="2"/>
      <c r="B590" s="2"/>
      <c r="C590" s="8"/>
      <c r="D590" s="17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customHeight="1" x14ac:dyDescent="0.25">
      <c r="A591" s="2"/>
      <c r="B591" s="2"/>
      <c r="C591" s="8"/>
      <c r="D591" s="17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customHeight="1" x14ac:dyDescent="0.25">
      <c r="A592" s="2"/>
      <c r="B592" s="2"/>
      <c r="C592" s="8"/>
      <c r="D592" s="17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customHeight="1" x14ac:dyDescent="0.25">
      <c r="A593" s="2"/>
      <c r="B593" s="2"/>
      <c r="C593" s="8"/>
      <c r="D593" s="17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customHeight="1" x14ac:dyDescent="0.25">
      <c r="A594" s="2"/>
      <c r="B594" s="2"/>
      <c r="C594" s="8"/>
      <c r="D594" s="17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customHeight="1" x14ac:dyDescent="0.25">
      <c r="A595" s="2"/>
      <c r="B595" s="2"/>
      <c r="C595" s="8"/>
      <c r="D595" s="17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customHeight="1" x14ac:dyDescent="0.25">
      <c r="A596" s="2"/>
      <c r="B596" s="2"/>
      <c r="C596" s="8"/>
      <c r="D596" s="17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customHeight="1" x14ac:dyDescent="0.25">
      <c r="A597" s="2"/>
      <c r="B597" s="2"/>
      <c r="C597" s="8"/>
      <c r="D597" s="17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customHeight="1" x14ac:dyDescent="0.25">
      <c r="A598" s="2"/>
      <c r="B598" s="2"/>
      <c r="C598" s="8"/>
      <c r="D598" s="17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customHeight="1" x14ac:dyDescent="0.25">
      <c r="A599" s="2"/>
      <c r="B599" s="2"/>
      <c r="C599" s="8"/>
      <c r="D599" s="17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customHeight="1" x14ac:dyDescent="0.25">
      <c r="A600" s="2"/>
      <c r="B600" s="2"/>
      <c r="C600" s="8"/>
      <c r="D600" s="17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customHeight="1" x14ac:dyDescent="0.25">
      <c r="A601" s="2"/>
      <c r="B601" s="2"/>
      <c r="C601" s="8"/>
      <c r="D601" s="17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customHeight="1" x14ac:dyDescent="0.25">
      <c r="A602" s="2"/>
      <c r="B602" s="2"/>
      <c r="C602" s="8"/>
      <c r="D602" s="17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customHeight="1" x14ac:dyDescent="0.25">
      <c r="A603" s="2"/>
      <c r="B603" s="2"/>
      <c r="C603" s="8"/>
      <c r="D603" s="17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customHeight="1" x14ac:dyDescent="0.25">
      <c r="A604" s="2"/>
      <c r="B604" s="2"/>
      <c r="C604" s="8"/>
      <c r="D604" s="17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customHeight="1" x14ac:dyDescent="0.25">
      <c r="A605" s="2"/>
      <c r="B605" s="2"/>
      <c r="C605" s="8"/>
      <c r="D605" s="17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customHeight="1" x14ac:dyDescent="0.25">
      <c r="A606" s="2"/>
      <c r="B606" s="2"/>
      <c r="C606" s="8"/>
      <c r="D606" s="17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customHeight="1" x14ac:dyDescent="0.25">
      <c r="A607" s="2"/>
      <c r="B607" s="2"/>
      <c r="C607" s="8"/>
      <c r="D607" s="17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customHeight="1" x14ac:dyDescent="0.25">
      <c r="A608" s="2"/>
      <c r="B608" s="2"/>
      <c r="C608" s="8"/>
      <c r="D608" s="17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customHeight="1" x14ac:dyDescent="0.25">
      <c r="A609" s="2"/>
      <c r="B609" s="2"/>
      <c r="C609" s="8"/>
      <c r="D609" s="17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customHeight="1" x14ac:dyDescent="0.25">
      <c r="A610" s="2"/>
      <c r="B610" s="2"/>
      <c r="C610" s="8"/>
      <c r="D610" s="17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customHeight="1" x14ac:dyDescent="0.25">
      <c r="A611" s="2"/>
      <c r="B611" s="2"/>
      <c r="C611" s="8"/>
      <c r="D611" s="17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customHeight="1" x14ac:dyDescent="0.25">
      <c r="A612" s="2"/>
      <c r="B612" s="2"/>
      <c r="C612" s="8"/>
      <c r="D612" s="17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customHeight="1" x14ac:dyDescent="0.25">
      <c r="A613" s="2"/>
      <c r="B613" s="2"/>
      <c r="C613" s="8"/>
      <c r="D613" s="17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customHeight="1" x14ac:dyDescent="0.25">
      <c r="A614" s="2"/>
      <c r="B614" s="2"/>
      <c r="C614" s="8"/>
      <c r="D614" s="17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customHeight="1" x14ac:dyDescent="0.25">
      <c r="A615" s="2"/>
      <c r="B615" s="2"/>
      <c r="C615" s="8"/>
      <c r="D615" s="17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customHeight="1" x14ac:dyDescent="0.25">
      <c r="A616" s="2"/>
      <c r="B616" s="2"/>
      <c r="C616" s="8"/>
      <c r="D616" s="17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customHeight="1" x14ac:dyDescent="0.25">
      <c r="A617" s="2"/>
      <c r="B617" s="2"/>
      <c r="C617" s="8"/>
      <c r="D617" s="17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customHeight="1" x14ac:dyDescent="0.25">
      <c r="A618" s="2"/>
      <c r="B618" s="2"/>
      <c r="C618" s="8"/>
      <c r="D618" s="17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customHeight="1" x14ac:dyDescent="0.25">
      <c r="A619" s="2"/>
      <c r="B619" s="2"/>
      <c r="C619" s="8"/>
      <c r="D619" s="17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customHeight="1" x14ac:dyDescent="0.25">
      <c r="A620" s="2"/>
      <c r="B620" s="2"/>
      <c r="C620" s="8"/>
      <c r="D620" s="17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customHeight="1" x14ac:dyDescent="0.25">
      <c r="A621" s="2"/>
      <c r="B621" s="2"/>
      <c r="C621" s="8"/>
      <c r="D621" s="17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customHeight="1" x14ac:dyDescent="0.25">
      <c r="A622" s="2"/>
      <c r="B622" s="2"/>
      <c r="C622" s="8"/>
      <c r="D622" s="17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customHeight="1" x14ac:dyDescent="0.25">
      <c r="A623" s="2"/>
      <c r="B623" s="2"/>
      <c r="C623" s="8"/>
      <c r="D623" s="17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customHeight="1" x14ac:dyDescent="0.25">
      <c r="A624" s="2"/>
      <c r="B624" s="2"/>
      <c r="C624" s="8"/>
      <c r="D624" s="17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customHeight="1" x14ac:dyDescent="0.25">
      <c r="A625" s="2"/>
      <c r="B625" s="2"/>
      <c r="C625" s="8"/>
      <c r="D625" s="17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customHeight="1" x14ac:dyDescent="0.25">
      <c r="A626" s="2"/>
      <c r="B626" s="2"/>
      <c r="C626" s="8"/>
      <c r="D626" s="17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customHeight="1" x14ac:dyDescent="0.25">
      <c r="A627" s="2"/>
      <c r="B627" s="2"/>
      <c r="C627" s="8"/>
      <c r="D627" s="17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customHeight="1" x14ac:dyDescent="0.25">
      <c r="A628" s="2"/>
      <c r="B628" s="2"/>
      <c r="C628" s="8"/>
      <c r="D628" s="17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customHeight="1" x14ac:dyDescent="0.25">
      <c r="A629" s="2"/>
      <c r="B629" s="2"/>
      <c r="C629" s="8"/>
      <c r="D629" s="17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customHeight="1" x14ac:dyDescent="0.25">
      <c r="A630" s="2"/>
      <c r="B630" s="2"/>
      <c r="C630" s="8"/>
      <c r="D630" s="17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customHeight="1" x14ac:dyDescent="0.25">
      <c r="A631" s="2"/>
      <c r="B631" s="2"/>
      <c r="C631" s="8"/>
      <c r="D631" s="17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customHeight="1" x14ac:dyDescent="0.25">
      <c r="A632" s="2"/>
      <c r="B632" s="2"/>
      <c r="C632" s="8"/>
      <c r="D632" s="17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customHeight="1" x14ac:dyDescent="0.25">
      <c r="A633" s="2"/>
      <c r="B633" s="2"/>
      <c r="C633" s="8"/>
      <c r="D633" s="17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customHeight="1" x14ac:dyDescent="0.25">
      <c r="A634" s="2"/>
      <c r="B634" s="2"/>
      <c r="C634" s="8"/>
      <c r="D634" s="17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customHeight="1" x14ac:dyDescent="0.25">
      <c r="A635" s="2"/>
      <c r="B635" s="2"/>
      <c r="C635" s="8"/>
      <c r="D635" s="17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customHeight="1" x14ac:dyDescent="0.25">
      <c r="A636" s="2"/>
      <c r="B636" s="2"/>
      <c r="C636" s="8"/>
      <c r="D636" s="17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customHeight="1" x14ac:dyDescent="0.25">
      <c r="A637" s="2"/>
      <c r="B637" s="2"/>
      <c r="C637" s="8"/>
      <c r="D637" s="17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customHeight="1" x14ac:dyDescent="0.25">
      <c r="A638" s="2"/>
      <c r="B638" s="2"/>
      <c r="C638" s="8"/>
      <c r="D638" s="17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customHeight="1" x14ac:dyDescent="0.25">
      <c r="A639" s="2"/>
      <c r="B639" s="2"/>
      <c r="C639" s="8"/>
      <c r="D639" s="17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customHeight="1" x14ac:dyDescent="0.25">
      <c r="A640" s="2"/>
      <c r="B640" s="2"/>
      <c r="C640" s="8"/>
      <c r="D640" s="17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customHeight="1" x14ac:dyDescent="0.25">
      <c r="A641" s="2"/>
      <c r="B641" s="2"/>
      <c r="C641" s="8"/>
      <c r="D641" s="17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customHeight="1" x14ac:dyDescent="0.25">
      <c r="A642" s="2"/>
      <c r="B642" s="2"/>
      <c r="C642" s="8"/>
      <c r="D642" s="17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customHeight="1" x14ac:dyDescent="0.25">
      <c r="A643" s="2"/>
      <c r="B643" s="2"/>
      <c r="C643" s="8"/>
      <c r="D643" s="17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customHeight="1" x14ac:dyDescent="0.25">
      <c r="A644" s="2"/>
      <c r="B644" s="2"/>
      <c r="C644" s="8"/>
      <c r="D644" s="17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customHeight="1" x14ac:dyDescent="0.25">
      <c r="A645" s="2"/>
      <c r="B645" s="2"/>
      <c r="C645" s="8"/>
      <c r="D645" s="17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customHeight="1" x14ac:dyDescent="0.25">
      <c r="A646" s="2"/>
      <c r="B646" s="2"/>
      <c r="C646" s="8"/>
      <c r="D646" s="17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customHeight="1" x14ac:dyDescent="0.25">
      <c r="A647" s="2"/>
      <c r="B647" s="2"/>
      <c r="C647" s="8"/>
      <c r="D647" s="17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customHeight="1" x14ac:dyDescent="0.25">
      <c r="A648" s="2"/>
      <c r="B648" s="2"/>
      <c r="C648" s="8"/>
      <c r="D648" s="17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customHeight="1" x14ac:dyDescent="0.25">
      <c r="A649" s="2"/>
      <c r="B649" s="2"/>
      <c r="C649" s="8"/>
      <c r="D649" s="17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customHeight="1" x14ac:dyDescent="0.25">
      <c r="A650" s="2"/>
      <c r="B650" s="2"/>
      <c r="C650" s="8"/>
      <c r="D650" s="17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customHeight="1" x14ac:dyDescent="0.25">
      <c r="A651" s="2"/>
      <c r="B651" s="2"/>
      <c r="C651" s="8"/>
      <c r="D651" s="17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customHeight="1" x14ac:dyDescent="0.25">
      <c r="A652" s="2"/>
      <c r="B652" s="2"/>
      <c r="C652" s="8"/>
      <c r="D652" s="17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customHeight="1" x14ac:dyDescent="0.25">
      <c r="A653" s="2"/>
      <c r="B653" s="2"/>
      <c r="C653" s="8"/>
      <c r="D653" s="17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customHeight="1" x14ac:dyDescent="0.25">
      <c r="A654" s="2"/>
      <c r="B654" s="2"/>
      <c r="C654" s="8"/>
      <c r="D654" s="17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customHeight="1" x14ac:dyDescent="0.25">
      <c r="A655" s="2"/>
      <c r="B655" s="2"/>
      <c r="C655" s="8"/>
      <c r="D655" s="17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customHeight="1" x14ac:dyDescent="0.25">
      <c r="A656" s="2"/>
      <c r="B656" s="2"/>
      <c r="C656" s="8"/>
      <c r="D656" s="17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customHeight="1" x14ac:dyDescent="0.25">
      <c r="A657" s="2"/>
      <c r="B657" s="2"/>
      <c r="C657" s="8"/>
      <c r="D657" s="17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customHeight="1" x14ac:dyDescent="0.25">
      <c r="A658" s="2"/>
      <c r="B658" s="2"/>
      <c r="C658" s="8"/>
      <c r="D658" s="17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customHeight="1" x14ac:dyDescent="0.25">
      <c r="A659" s="2"/>
      <c r="B659" s="2"/>
      <c r="C659" s="8"/>
      <c r="D659" s="17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customHeight="1" x14ac:dyDescent="0.25">
      <c r="A660" s="2"/>
      <c r="B660" s="2"/>
      <c r="C660" s="8"/>
      <c r="D660" s="17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customHeight="1" x14ac:dyDescent="0.25">
      <c r="A661" s="2"/>
      <c r="B661" s="2"/>
      <c r="C661" s="8"/>
      <c r="D661" s="17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customHeight="1" x14ac:dyDescent="0.25">
      <c r="A662" s="2"/>
      <c r="B662" s="2"/>
      <c r="C662" s="8"/>
      <c r="D662" s="17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customHeight="1" x14ac:dyDescent="0.25">
      <c r="A663" s="2"/>
      <c r="B663" s="2"/>
      <c r="C663" s="8"/>
      <c r="D663" s="17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customHeight="1" x14ac:dyDescent="0.25">
      <c r="A664" s="2"/>
      <c r="B664" s="2"/>
      <c r="C664" s="8"/>
      <c r="D664" s="17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customHeight="1" x14ac:dyDescent="0.25">
      <c r="A665" s="2"/>
      <c r="B665" s="2"/>
      <c r="C665" s="8"/>
      <c r="D665" s="17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customHeight="1" x14ac:dyDescent="0.25">
      <c r="A666" s="2"/>
      <c r="B666" s="2"/>
      <c r="C666" s="8"/>
      <c r="D666" s="17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customHeight="1" x14ac:dyDescent="0.25">
      <c r="A667" s="2"/>
      <c r="B667" s="2"/>
      <c r="C667" s="8"/>
      <c r="D667" s="17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customHeight="1" x14ac:dyDescent="0.25">
      <c r="A668" s="2"/>
      <c r="B668" s="2"/>
      <c r="C668" s="8"/>
      <c r="D668" s="17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customHeight="1" x14ac:dyDescent="0.25">
      <c r="A669" s="2"/>
      <c r="B669" s="2"/>
      <c r="C669" s="8"/>
      <c r="D669" s="17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customHeight="1" x14ac:dyDescent="0.25">
      <c r="A670" s="2"/>
      <c r="B670" s="2"/>
      <c r="C670" s="8"/>
      <c r="D670" s="17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customHeight="1" x14ac:dyDescent="0.25">
      <c r="A671" s="2"/>
      <c r="B671" s="2"/>
      <c r="C671" s="8"/>
      <c r="D671" s="17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customHeight="1" x14ac:dyDescent="0.25">
      <c r="A672" s="2"/>
      <c r="B672" s="2"/>
      <c r="C672" s="8"/>
      <c r="D672" s="17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customHeight="1" x14ac:dyDescent="0.25">
      <c r="A673" s="2"/>
      <c r="B673" s="2"/>
      <c r="C673" s="8"/>
      <c r="D673" s="17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customHeight="1" x14ac:dyDescent="0.25">
      <c r="A674" s="2"/>
      <c r="B674" s="2"/>
      <c r="C674" s="8"/>
      <c r="D674" s="17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customHeight="1" x14ac:dyDescent="0.25">
      <c r="A675" s="2"/>
      <c r="B675" s="2"/>
      <c r="C675" s="8"/>
      <c r="D675" s="17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customHeight="1" x14ac:dyDescent="0.25">
      <c r="A676" s="2"/>
      <c r="B676" s="2"/>
      <c r="C676" s="8"/>
      <c r="D676" s="17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customHeight="1" x14ac:dyDescent="0.25">
      <c r="A677" s="2"/>
      <c r="B677" s="2"/>
      <c r="C677" s="8"/>
      <c r="D677" s="17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customHeight="1" x14ac:dyDescent="0.25">
      <c r="A678" s="2"/>
      <c r="B678" s="2"/>
      <c r="C678" s="8"/>
      <c r="D678" s="17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customHeight="1" x14ac:dyDescent="0.25">
      <c r="A679" s="2"/>
      <c r="B679" s="2"/>
      <c r="C679" s="8"/>
      <c r="D679" s="17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customHeight="1" x14ac:dyDescent="0.25">
      <c r="A680" s="2"/>
      <c r="B680" s="2"/>
      <c r="C680" s="8"/>
      <c r="D680" s="17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customHeight="1" x14ac:dyDescent="0.25">
      <c r="A681" s="2"/>
      <c r="B681" s="2"/>
      <c r="C681" s="8"/>
      <c r="D681" s="17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customHeight="1" x14ac:dyDescent="0.25">
      <c r="A682" s="2"/>
      <c r="B682" s="2"/>
      <c r="C682" s="8"/>
      <c r="D682" s="17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customHeight="1" x14ac:dyDescent="0.25">
      <c r="A683" s="2"/>
      <c r="B683" s="2"/>
      <c r="C683" s="8"/>
      <c r="D683" s="17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customHeight="1" x14ac:dyDescent="0.25">
      <c r="A684" s="2"/>
      <c r="B684" s="2"/>
      <c r="C684" s="8"/>
      <c r="D684" s="17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customHeight="1" x14ac:dyDescent="0.25">
      <c r="A685" s="2"/>
      <c r="B685" s="2"/>
      <c r="C685" s="8"/>
      <c r="D685" s="17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customHeight="1" x14ac:dyDescent="0.25">
      <c r="A686" s="2"/>
      <c r="B686" s="2"/>
      <c r="C686" s="8"/>
      <c r="D686" s="17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customHeight="1" x14ac:dyDescent="0.25">
      <c r="A687" s="2"/>
      <c r="B687" s="2"/>
      <c r="C687" s="8"/>
      <c r="D687" s="17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customHeight="1" x14ac:dyDescent="0.25">
      <c r="A688" s="2"/>
      <c r="B688" s="2"/>
      <c r="C688" s="8"/>
      <c r="D688" s="17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customHeight="1" x14ac:dyDescent="0.25">
      <c r="A689" s="2"/>
      <c r="B689" s="2"/>
      <c r="C689" s="8"/>
      <c r="D689" s="17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customHeight="1" x14ac:dyDescent="0.25">
      <c r="A690" s="2"/>
      <c r="B690" s="2"/>
      <c r="C690" s="8"/>
      <c r="D690" s="17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customHeight="1" x14ac:dyDescent="0.25">
      <c r="A691" s="2"/>
      <c r="B691" s="2"/>
      <c r="C691" s="8"/>
      <c r="D691" s="17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customHeight="1" x14ac:dyDescent="0.25">
      <c r="A692" s="2"/>
      <c r="B692" s="2"/>
      <c r="C692" s="8"/>
      <c r="D692" s="17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customHeight="1" x14ac:dyDescent="0.25">
      <c r="A693" s="2"/>
      <c r="B693" s="2"/>
      <c r="C693" s="8"/>
      <c r="D693" s="17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customHeight="1" x14ac:dyDescent="0.25">
      <c r="A694" s="2"/>
      <c r="B694" s="2"/>
      <c r="C694" s="8"/>
      <c r="D694" s="17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customHeight="1" x14ac:dyDescent="0.25">
      <c r="A695" s="2"/>
      <c r="B695" s="2"/>
      <c r="C695" s="8"/>
      <c r="D695" s="17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customHeight="1" x14ac:dyDescent="0.25">
      <c r="A696" s="2"/>
      <c r="B696" s="2"/>
      <c r="C696" s="8"/>
      <c r="D696" s="17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customHeight="1" x14ac:dyDescent="0.25">
      <c r="A697" s="2"/>
      <c r="B697" s="2"/>
      <c r="C697" s="8"/>
      <c r="D697" s="17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customHeight="1" x14ac:dyDescent="0.25">
      <c r="A698" s="2"/>
      <c r="B698" s="2"/>
      <c r="C698" s="8"/>
      <c r="D698" s="17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customHeight="1" x14ac:dyDescent="0.25">
      <c r="A699" s="2"/>
      <c r="B699" s="2"/>
      <c r="C699" s="8"/>
      <c r="D699" s="17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customHeight="1" x14ac:dyDescent="0.25">
      <c r="A700" s="2"/>
      <c r="B700" s="2"/>
      <c r="C700" s="8"/>
      <c r="D700" s="17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customHeight="1" x14ac:dyDescent="0.25">
      <c r="A701" s="2"/>
      <c r="B701" s="2"/>
      <c r="C701" s="8"/>
      <c r="D701" s="17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customHeight="1" x14ac:dyDescent="0.25">
      <c r="A702" s="2"/>
      <c r="B702" s="2"/>
      <c r="C702" s="8"/>
      <c r="D702" s="17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customHeight="1" x14ac:dyDescent="0.25">
      <c r="A703" s="2"/>
      <c r="B703" s="2"/>
      <c r="C703" s="8"/>
      <c r="D703" s="17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customHeight="1" x14ac:dyDescent="0.25">
      <c r="A704" s="2"/>
      <c r="B704" s="2"/>
      <c r="C704" s="8"/>
      <c r="D704" s="17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customHeight="1" x14ac:dyDescent="0.25">
      <c r="A705" s="2"/>
      <c r="B705" s="2"/>
      <c r="C705" s="8"/>
      <c r="D705" s="17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customHeight="1" x14ac:dyDescent="0.25">
      <c r="A706" s="2"/>
      <c r="B706" s="2"/>
      <c r="C706" s="8"/>
      <c r="D706" s="17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customHeight="1" x14ac:dyDescent="0.25">
      <c r="A707" s="2"/>
      <c r="B707" s="2"/>
      <c r="C707" s="8"/>
      <c r="D707" s="17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customHeight="1" x14ac:dyDescent="0.25">
      <c r="A708" s="2"/>
      <c r="B708" s="2"/>
      <c r="C708" s="8"/>
      <c r="D708" s="17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customHeight="1" x14ac:dyDescent="0.25">
      <c r="A709" s="2"/>
      <c r="B709" s="2"/>
      <c r="C709" s="8"/>
      <c r="D709" s="17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customHeight="1" x14ac:dyDescent="0.25">
      <c r="A710" s="2"/>
      <c r="B710" s="2"/>
      <c r="C710" s="8"/>
      <c r="D710" s="17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customHeight="1" x14ac:dyDescent="0.25">
      <c r="A711" s="2"/>
      <c r="B711" s="2"/>
      <c r="C711" s="8"/>
      <c r="D711" s="17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customHeight="1" x14ac:dyDescent="0.25">
      <c r="A712" s="2"/>
      <c r="B712" s="2"/>
      <c r="C712" s="8"/>
      <c r="D712" s="17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customHeight="1" x14ac:dyDescent="0.25">
      <c r="A713" s="2"/>
      <c r="B713" s="2"/>
      <c r="C713" s="8"/>
      <c r="D713" s="17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customHeight="1" x14ac:dyDescent="0.25">
      <c r="A714" s="2"/>
      <c r="B714" s="2"/>
      <c r="C714" s="8"/>
      <c r="D714" s="17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customHeight="1" x14ac:dyDescent="0.25">
      <c r="A715" s="2"/>
      <c r="B715" s="2"/>
      <c r="C715" s="8"/>
      <c r="D715" s="17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customHeight="1" x14ac:dyDescent="0.25">
      <c r="A716" s="2"/>
      <c r="B716" s="2"/>
      <c r="C716" s="8"/>
      <c r="D716" s="17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customHeight="1" x14ac:dyDescent="0.25">
      <c r="A717" s="2"/>
      <c r="B717" s="2"/>
      <c r="C717" s="8"/>
      <c r="D717" s="17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customHeight="1" x14ac:dyDescent="0.25">
      <c r="A718" s="2"/>
      <c r="B718" s="2"/>
      <c r="C718" s="8"/>
      <c r="D718" s="17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customHeight="1" x14ac:dyDescent="0.25">
      <c r="A719" s="2"/>
      <c r="B719" s="2"/>
      <c r="C719" s="8"/>
      <c r="D719" s="17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customHeight="1" x14ac:dyDescent="0.25">
      <c r="A720" s="2"/>
      <c r="B720" s="2"/>
      <c r="C720" s="8"/>
      <c r="D720" s="17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customHeight="1" x14ac:dyDescent="0.25">
      <c r="A721" s="2"/>
      <c r="B721" s="2"/>
      <c r="C721" s="8"/>
      <c r="D721" s="17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customHeight="1" x14ac:dyDescent="0.25">
      <c r="A722" s="2"/>
      <c r="B722" s="2"/>
      <c r="C722" s="8"/>
      <c r="D722" s="17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customHeight="1" x14ac:dyDescent="0.25">
      <c r="A723" s="2"/>
      <c r="B723" s="2"/>
      <c r="C723" s="8"/>
      <c r="D723" s="17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customHeight="1" x14ac:dyDescent="0.25">
      <c r="A724" s="2"/>
      <c r="B724" s="2"/>
      <c r="C724" s="8"/>
      <c r="D724" s="17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customHeight="1" x14ac:dyDescent="0.25">
      <c r="A725" s="2"/>
      <c r="B725" s="2"/>
      <c r="C725" s="8"/>
      <c r="D725" s="17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customHeight="1" x14ac:dyDescent="0.25">
      <c r="A726" s="2"/>
      <c r="B726" s="2"/>
      <c r="C726" s="8"/>
      <c r="D726" s="17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customHeight="1" x14ac:dyDescent="0.25">
      <c r="A727" s="2"/>
      <c r="B727" s="2"/>
      <c r="C727" s="8"/>
      <c r="D727" s="17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customHeight="1" x14ac:dyDescent="0.25">
      <c r="A728" s="2"/>
      <c r="B728" s="2"/>
      <c r="C728" s="8"/>
      <c r="D728" s="17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customHeight="1" x14ac:dyDescent="0.25">
      <c r="A729" s="2"/>
      <c r="B729" s="2"/>
      <c r="C729" s="8"/>
      <c r="D729" s="17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customHeight="1" x14ac:dyDescent="0.25">
      <c r="A730" s="2"/>
      <c r="B730" s="2"/>
      <c r="C730" s="8"/>
      <c r="D730" s="17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customHeight="1" x14ac:dyDescent="0.25">
      <c r="A731" s="2"/>
      <c r="B731" s="2"/>
      <c r="C731" s="8"/>
      <c r="D731" s="17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customHeight="1" x14ac:dyDescent="0.25">
      <c r="A732" s="2"/>
      <c r="B732" s="2"/>
      <c r="C732" s="8"/>
      <c r="D732" s="17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customHeight="1" x14ac:dyDescent="0.25">
      <c r="A733" s="2"/>
      <c r="B733" s="2"/>
      <c r="C733" s="8"/>
      <c r="D733" s="17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customHeight="1" x14ac:dyDescent="0.25">
      <c r="A734" s="2"/>
      <c r="B734" s="2"/>
      <c r="C734" s="8"/>
      <c r="D734" s="17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customHeight="1" x14ac:dyDescent="0.25">
      <c r="A735" s="2"/>
      <c r="B735" s="2"/>
      <c r="C735" s="8"/>
      <c r="D735" s="17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customHeight="1" x14ac:dyDescent="0.25">
      <c r="A736" s="2"/>
      <c r="B736" s="2"/>
      <c r="C736" s="8"/>
      <c r="D736" s="17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customHeight="1" x14ac:dyDescent="0.25">
      <c r="A737" s="2"/>
      <c r="B737" s="2"/>
      <c r="C737" s="8"/>
      <c r="D737" s="17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customHeight="1" x14ac:dyDescent="0.25">
      <c r="A738" s="2"/>
      <c r="B738" s="2"/>
      <c r="C738" s="8"/>
      <c r="D738" s="17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customHeight="1" x14ac:dyDescent="0.25">
      <c r="A739" s="2"/>
      <c r="B739" s="2"/>
      <c r="C739" s="8"/>
      <c r="D739" s="17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customHeight="1" x14ac:dyDescent="0.25">
      <c r="A740" s="2"/>
      <c r="B740" s="2"/>
      <c r="C740" s="8"/>
      <c r="D740" s="17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customHeight="1" x14ac:dyDescent="0.25">
      <c r="A741" s="2"/>
      <c r="B741" s="2"/>
      <c r="C741" s="8"/>
      <c r="D741" s="17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customHeight="1" x14ac:dyDescent="0.25">
      <c r="A742" s="2"/>
      <c r="B742" s="2"/>
      <c r="C742" s="8"/>
      <c r="D742" s="17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customHeight="1" x14ac:dyDescent="0.25">
      <c r="A743" s="2"/>
      <c r="B743" s="2"/>
      <c r="C743" s="8"/>
      <c r="D743" s="17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customHeight="1" x14ac:dyDescent="0.25">
      <c r="A744" s="2"/>
      <c r="B744" s="2"/>
      <c r="C744" s="8"/>
      <c r="D744" s="17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customHeight="1" x14ac:dyDescent="0.25">
      <c r="A745" s="2"/>
      <c r="B745" s="2"/>
      <c r="C745" s="8"/>
      <c r="D745" s="17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customHeight="1" x14ac:dyDescent="0.25">
      <c r="A746" s="2"/>
      <c r="B746" s="2"/>
      <c r="C746" s="8"/>
      <c r="D746" s="17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customHeight="1" x14ac:dyDescent="0.25">
      <c r="A747" s="2"/>
      <c r="B747" s="2"/>
      <c r="C747" s="8"/>
      <c r="D747" s="17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customHeight="1" x14ac:dyDescent="0.25">
      <c r="A748" s="2"/>
      <c r="B748" s="2"/>
      <c r="C748" s="8"/>
      <c r="D748" s="17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customHeight="1" x14ac:dyDescent="0.25">
      <c r="A749" s="2"/>
      <c r="B749" s="2"/>
      <c r="C749" s="8"/>
      <c r="D749" s="17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customHeight="1" x14ac:dyDescent="0.25">
      <c r="A750" s="2"/>
      <c r="B750" s="2"/>
      <c r="C750" s="8"/>
      <c r="D750" s="17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customHeight="1" x14ac:dyDescent="0.25">
      <c r="A751" s="2"/>
      <c r="B751" s="2"/>
      <c r="C751" s="8"/>
      <c r="D751" s="17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customHeight="1" x14ac:dyDescent="0.25">
      <c r="A752" s="2"/>
      <c r="B752" s="2"/>
      <c r="C752" s="8"/>
      <c r="D752" s="17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customHeight="1" x14ac:dyDescent="0.25">
      <c r="A753" s="2"/>
      <c r="B753" s="2"/>
      <c r="C753" s="8"/>
      <c r="D753" s="17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customHeight="1" x14ac:dyDescent="0.25">
      <c r="A754" s="2"/>
      <c r="B754" s="2"/>
      <c r="C754" s="8"/>
      <c r="D754" s="17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customHeight="1" x14ac:dyDescent="0.25">
      <c r="A755" s="2"/>
      <c r="B755" s="2"/>
      <c r="C755" s="8"/>
      <c r="D755" s="17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customHeight="1" x14ac:dyDescent="0.25">
      <c r="A756" s="2"/>
      <c r="B756" s="2"/>
      <c r="C756" s="8"/>
      <c r="D756" s="17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customHeight="1" x14ac:dyDescent="0.25">
      <c r="A757" s="2"/>
      <c r="B757" s="2"/>
      <c r="C757" s="8"/>
      <c r="D757" s="17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customHeight="1" x14ac:dyDescent="0.25">
      <c r="A758" s="2"/>
      <c r="B758" s="2"/>
      <c r="C758" s="8"/>
      <c r="D758" s="17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customHeight="1" x14ac:dyDescent="0.25">
      <c r="A759" s="2"/>
      <c r="B759" s="2"/>
      <c r="C759" s="8"/>
      <c r="D759" s="17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customHeight="1" x14ac:dyDescent="0.25">
      <c r="A760" s="2"/>
      <c r="B760" s="2"/>
      <c r="C760" s="8"/>
      <c r="D760" s="17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customHeight="1" x14ac:dyDescent="0.25">
      <c r="A761" s="2"/>
      <c r="B761" s="2"/>
      <c r="C761" s="8"/>
      <c r="D761" s="17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customHeight="1" x14ac:dyDescent="0.25">
      <c r="A762" s="2"/>
      <c r="B762" s="2"/>
      <c r="C762" s="8"/>
      <c r="D762" s="17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customHeight="1" x14ac:dyDescent="0.25">
      <c r="A763" s="2"/>
      <c r="B763" s="2"/>
      <c r="C763" s="8"/>
      <c r="D763" s="17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customHeight="1" x14ac:dyDescent="0.25">
      <c r="A764" s="2"/>
      <c r="B764" s="2"/>
      <c r="C764" s="8"/>
      <c r="D764" s="17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customHeight="1" x14ac:dyDescent="0.25">
      <c r="A765" s="2"/>
      <c r="B765" s="2"/>
      <c r="C765" s="8"/>
      <c r="D765" s="17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customHeight="1" x14ac:dyDescent="0.25">
      <c r="A766" s="2"/>
      <c r="B766" s="2"/>
      <c r="C766" s="8"/>
      <c r="D766" s="17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customHeight="1" x14ac:dyDescent="0.25">
      <c r="A767" s="2"/>
      <c r="B767" s="2"/>
      <c r="C767" s="8"/>
      <c r="D767" s="17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customHeight="1" x14ac:dyDescent="0.25">
      <c r="A768" s="2"/>
      <c r="B768" s="2"/>
      <c r="C768" s="8"/>
      <c r="D768" s="17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customHeight="1" x14ac:dyDescent="0.25">
      <c r="A769" s="2"/>
      <c r="B769" s="2"/>
      <c r="C769" s="8"/>
      <c r="D769" s="17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customHeight="1" x14ac:dyDescent="0.25">
      <c r="A770" s="2"/>
      <c r="B770" s="2"/>
      <c r="C770" s="8"/>
      <c r="D770" s="17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customHeight="1" x14ac:dyDescent="0.25">
      <c r="A771" s="2"/>
      <c r="B771" s="2"/>
      <c r="C771" s="8"/>
      <c r="D771" s="17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customHeight="1" x14ac:dyDescent="0.25">
      <c r="A772" s="2"/>
      <c r="B772" s="2"/>
      <c r="C772" s="8"/>
      <c r="D772" s="17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customHeight="1" x14ac:dyDescent="0.25">
      <c r="A773" s="2"/>
      <c r="B773" s="2"/>
      <c r="C773" s="8"/>
      <c r="D773" s="17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customHeight="1" x14ac:dyDescent="0.25">
      <c r="A774" s="2"/>
      <c r="B774" s="2"/>
      <c r="C774" s="8"/>
      <c r="D774" s="17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customHeight="1" x14ac:dyDescent="0.25">
      <c r="A775" s="2"/>
      <c r="B775" s="2"/>
      <c r="C775" s="8"/>
      <c r="D775" s="17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customHeight="1" x14ac:dyDescent="0.25">
      <c r="A776" s="2"/>
      <c r="B776" s="2"/>
      <c r="C776" s="8"/>
      <c r="D776" s="17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customHeight="1" x14ac:dyDescent="0.25">
      <c r="A777" s="2"/>
      <c r="B777" s="2"/>
      <c r="C777" s="8"/>
      <c r="D777" s="17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customHeight="1" x14ac:dyDescent="0.25">
      <c r="A778" s="2"/>
      <c r="B778" s="2"/>
      <c r="C778" s="8"/>
      <c r="D778" s="17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customHeight="1" x14ac:dyDescent="0.25">
      <c r="A779" s="2"/>
      <c r="B779" s="2"/>
      <c r="C779" s="8"/>
      <c r="D779" s="17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customHeight="1" x14ac:dyDescent="0.25">
      <c r="A780" s="2"/>
      <c r="B780" s="2"/>
      <c r="C780" s="8"/>
      <c r="D780" s="17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customHeight="1" x14ac:dyDescent="0.25">
      <c r="A781" s="2"/>
      <c r="B781" s="2"/>
      <c r="C781" s="8"/>
      <c r="D781" s="17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customHeight="1" x14ac:dyDescent="0.25">
      <c r="A782" s="2"/>
      <c r="B782" s="2"/>
      <c r="C782" s="8"/>
      <c r="D782" s="17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customHeight="1" x14ac:dyDescent="0.25">
      <c r="A783" s="2"/>
      <c r="B783" s="2"/>
      <c r="C783" s="8"/>
      <c r="D783" s="17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customHeight="1" x14ac:dyDescent="0.25">
      <c r="A784" s="2"/>
      <c r="B784" s="2"/>
      <c r="C784" s="8"/>
      <c r="D784" s="17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customHeight="1" x14ac:dyDescent="0.25">
      <c r="A785" s="2"/>
      <c r="B785" s="2"/>
      <c r="C785" s="8"/>
      <c r="D785" s="17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customHeight="1" x14ac:dyDescent="0.25">
      <c r="A786" s="2"/>
      <c r="B786" s="2"/>
      <c r="C786" s="8"/>
      <c r="D786" s="17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customHeight="1" x14ac:dyDescent="0.25">
      <c r="A787" s="2"/>
      <c r="B787" s="2"/>
      <c r="C787" s="8"/>
      <c r="D787" s="17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customHeight="1" x14ac:dyDescent="0.25">
      <c r="A788" s="2"/>
      <c r="B788" s="2"/>
      <c r="C788" s="8"/>
      <c r="D788" s="17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customHeight="1" x14ac:dyDescent="0.25">
      <c r="A789" s="2"/>
      <c r="B789" s="2"/>
      <c r="C789" s="8"/>
      <c r="D789" s="17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customHeight="1" x14ac:dyDescent="0.25">
      <c r="A790" s="2"/>
      <c r="B790" s="2"/>
      <c r="C790" s="8"/>
      <c r="D790" s="17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customHeight="1" x14ac:dyDescent="0.25">
      <c r="A791" s="2"/>
      <c r="B791" s="2"/>
      <c r="C791" s="8"/>
      <c r="D791" s="17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customHeight="1" x14ac:dyDescent="0.25">
      <c r="A792" s="2"/>
      <c r="B792" s="2"/>
      <c r="C792" s="8"/>
      <c r="D792" s="17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customHeight="1" x14ac:dyDescent="0.25">
      <c r="A793" s="2"/>
      <c r="B793" s="2"/>
      <c r="C793" s="8"/>
      <c r="D793" s="17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customHeight="1" x14ac:dyDescent="0.25">
      <c r="A794" s="2"/>
      <c r="B794" s="2"/>
      <c r="C794" s="8"/>
      <c r="D794" s="17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customHeight="1" x14ac:dyDescent="0.25">
      <c r="A795" s="2"/>
      <c r="B795" s="2"/>
      <c r="C795" s="8"/>
      <c r="D795" s="17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customHeight="1" x14ac:dyDescent="0.25">
      <c r="A796" s="2"/>
      <c r="B796" s="2"/>
      <c r="C796" s="8"/>
      <c r="D796" s="17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customHeight="1" x14ac:dyDescent="0.25">
      <c r="A797" s="2"/>
      <c r="B797" s="2"/>
      <c r="C797" s="8"/>
      <c r="D797" s="17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customHeight="1" x14ac:dyDescent="0.25">
      <c r="A798" s="2"/>
      <c r="B798" s="2"/>
      <c r="C798" s="8"/>
      <c r="D798" s="17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customHeight="1" x14ac:dyDescent="0.25">
      <c r="A799" s="2"/>
      <c r="B799" s="2"/>
      <c r="C799" s="8"/>
      <c r="D799" s="17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customHeight="1" x14ac:dyDescent="0.25">
      <c r="A800" s="2"/>
      <c r="B800" s="2"/>
      <c r="C800" s="8"/>
      <c r="D800" s="17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customHeight="1" x14ac:dyDescent="0.25">
      <c r="A801" s="2"/>
      <c r="B801" s="2"/>
      <c r="C801" s="8"/>
      <c r="D801" s="17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customHeight="1" x14ac:dyDescent="0.25">
      <c r="A802" s="2"/>
      <c r="B802" s="2"/>
      <c r="C802" s="8"/>
      <c r="D802" s="17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customHeight="1" x14ac:dyDescent="0.25">
      <c r="A803" s="2"/>
      <c r="B803" s="2"/>
      <c r="C803" s="8"/>
      <c r="D803" s="17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customHeight="1" x14ac:dyDescent="0.25">
      <c r="A804" s="2"/>
      <c r="B804" s="2"/>
      <c r="C804" s="8"/>
      <c r="D804" s="17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customHeight="1" x14ac:dyDescent="0.25">
      <c r="A805" s="2"/>
      <c r="B805" s="2"/>
      <c r="C805" s="8"/>
      <c r="D805" s="17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customHeight="1" x14ac:dyDescent="0.25">
      <c r="A806" s="2"/>
      <c r="B806" s="2"/>
      <c r="C806" s="8"/>
      <c r="D806" s="17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customHeight="1" x14ac:dyDescent="0.25">
      <c r="A807" s="2"/>
      <c r="B807" s="2"/>
      <c r="C807" s="8"/>
      <c r="D807" s="17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customHeight="1" x14ac:dyDescent="0.25">
      <c r="A808" s="2"/>
      <c r="B808" s="2"/>
      <c r="C808" s="8"/>
      <c r="D808" s="17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customHeight="1" x14ac:dyDescent="0.25">
      <c r="A809" s="2"/>
      <c r="B809" s="2"/>
      <c r="C809" s="8"/>
      <c r="D809" s="17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customHeight="1" x14ac:dyDescent="0.25">
      <c r="A810" s="2"/>
      <c r="B810" s="2"/>
      <c r="C810" s="8"/>
      <c r="D810" s="17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customHeight="1" x14ac:dyDescent="0.25">
      <c r="A811" s="2"/>
      <c r="B811" s="2"/>
      <c r="C811" s="8"/>
      <c r="D811" s="17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customHeight="1" x14ac:dyDescent="0.25">
      <c r="A812" s="2"/>
      <c r="B812" s="2"/>
      <c r="C812" s="8"/>
      <c r="D812" s="17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customHeight="1" x14ac:dyDescent="0.25">
      <c r="A813" s="2"/>
      <c r="B813" s="2"/>
      <c r="C813" s="8"/>
      <c r="D813" s="17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customHeight="1" x14ac:dyDescent="0.25">
      <c r="A814" s="2"/>
      <c r="B814" s="2"/>
      <c r="C814" s="8"/>
      <c r="D814" s="17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customHeight="1" x14ac:dyDescent="0.25">
      <c r="A815" s="2"/>
      <c r="B815" s="2"/>
      <c r="C815" s="8"/>
      <c r="D815" s="17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customHeight="1" x14ac:dyDescent="0.25">
      <c r="A816" s="2"/>
      <c r="B816" s="2"/>
      <c r="C816" s="8"/>
      <c r="D816" s="17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customHeight="1" x14ac:dyDescent="0.25">
      <c r="A817" s="2"/>
      <c r="B817" s="2"/>
      <c r="C817" s="8"/>
      <c r="D817" s="17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customHeight="1" x14ac:dyDescent="0.25">
      <c r="A818" s="2"/>
      <c r="B818" s="2"/>
      <c r="C818" s="8"/>
      <c r="D818" s="17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customHeight="1" x14ac:dyDescent="0.25">
      <c r="A819" s="2"/>
      <c r="B819" s="2"/>
      <c r="C819" s="8"/>
      <c r="D819" s="17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customHeight="1" x14ac:dyDescent="0.25">
      <c r="A820" s="2"/>
      <c r="B820" s="2"/>
      <c r="C820" s="8"/>
      <c r="D820" s="17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customHeight="1" x14ac:dyDescent="0.25">
      <c r="A821" s="2"/>
      <c r="B821" s="2"/>
      <c r="C821" s="8"/>
      <c r="D821" s="17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customHeight="1" x14ac:dyDescent="0.25">
      <c r="A822" s="2"/>
      <c r="B822" s="2"/>
      <c r="C822" s="8"/>
      <c r="D822" s="17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customHeight="1" x14ac:dyDescent="0.25">
      <c r="A823" s="2"/>
      <c r="B823" s="2"/>
      <c r="C823" s="8"/>
      <c r="D823" s="17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customHeight="1" x14ac:dyDescent="0.25">
      <c r="A824" s="2"/>
      <c r="B824" s="2"/>
      <c r="C824" s="8"/>
      <c r="D824" s="17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customHeight="1" x14ac:dyDescent="0.25">
      <c r="A825" s="2"/>
      <c r="B825" s="2"/>
      <c r="C825" s="8"/>
      <c r="D825" s="17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customHeight="1" x14ac:dyDescent="0.25">
      <c r="A826" s="2"/>
      <c r="B826" s="2"/>
      <c r="C826" s="8"/>
      <c r="D826" s="17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customHeight="1" x14ac:dyDescent="0.25">
      <c r="A827" s="2"/>
      <c r="B827" s="2"/>
      <c r="C827" s="8"/>
      <c r="D827" s="17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customHeight="1" x14ac:dyDescent="0.25">
      <c r="A828" s="2"/>
      <c r="B828" s="2"/>
      <c r="C828" s="8"/>
      <c r="D828" s="17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customHeight="1" x14ac:dyDescent="0.25">
      <c r="A829" s="2"/>
      <c r="B829" s="2"/>
      <c r="C829" s="8"/>
      <c r="D829" s="17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customHeight="1" x14ac:dyDescent="0.25">
      <c r="A830" s="2"/>
      <c r="B830" s="2"/>
      <c r="C830" s="8"/>
      <c r="D830" s="17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customHeight="1" x14ac:dyDescent="0.25">
      <c r="A831" s="2"/>
      <c r="B831" s="2"/>
      <c r="C831" s="8"/>
      <c r="D831" s="17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customHeight="1" x14ac:dyDescent="0.25">
      <c r="A832" s="2"/>
      <c r="B832" s="2"/>
      <c r="C832" s="8"/>
      <c r="D832" s="17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customHeight="1" x14ac:dyDescent="0.25">
      <c r="A833" s="2"/>
      <c r="B833" s="2"/>
      <c r="C833" s="8"/>
      <c r="D833" s="17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customHeight="1" x14ac:dyDescent="0.25">
      <c r="A834" s="2"/>
      <c r="B834" s="2"/>
      <c r="C834" s="8"/>
      <c r="D834" s="17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customHeight="1" x14ac:dyDescent="0.25">
      <c r="A835" s="2"/>
      <c r="B835" s="2"/>
      <c r="C835" s="8"/>
      <c r="D835" s="17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customHeight="1" x14ac:dyDescent="0.25">
      <c r="A836" s="2"/>
      <c r="B836" s="2"/>
      <c r="C836" s="8"/>
      <c r="D836" s="17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customHeight="1" x14ac:dyDescent="0.25">
      <c r="A837" s="2"/>
      <c r="B837" s="2"/>
      <c r="C837" s="8"/>
      <c r="D837" s="17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customHeight="1" x14ac:dyDescent="0.25">
      <c r="A838" s="2"/>
      <c r="B838" s="2"/>
      <c r="C838" s="8"/>
      <c r="D838" s="17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customHeight="1" x14ac:dyDescent="0.25">
      <c r="A839" s="2"/>
      <c r="B839" s="2"/>
      <c r="C839" s="8"/>
      <c r="D839" s="17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customHeight="1" x14ac:dyDescent="0.25">
      <c r="A840" s="2"/>
      <c r="B840" s="2"/>
      <c r="C840" s="8"/>
      <c r="D840" s="17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customHeight="1" x14ac:dyDescent="0.25">
      <c r="A841" s="2"/>
      <c r="B841" s="2"/>
      <c r="C841" s="8"/>
      <c r="D841" s="17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customHeight="1" x14ac:dyDescent="0.25">
      <c r="A842" s="2"/>
      <c r="B842" s="2"/>
      <c r="C842" s="8"/>
      <c r="D842" s="17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customHeight="1" x14ac:dyDescent="0.25">
      <c r="A843" s="2"/>
      <c r="B843" s="2"/>
      <c r="C843" s="8"/>
      <c r="D843" s="17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customHeight="1" x14ac:dyDescent="0.25">
      <c r="A844" s="2"/>
      <c r="B844" s="2"/>
      <c r="C844" s="8"/>
      <c r="D844" s="17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customHeight="1" x14ac:dyDescent="0.25">
      <c r="A845" s="2"/>
      <c r="B845" s="2"/>
      <c r="C845" s="8"/>
      <c r="D845" s="17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customHeight="1" x14ac:dyDescent="0.25">
      <c r="A846" s="2"/>
      <c r="B846" s="2"/>
      <c r="C846" s="8"/>
      <c r="D846" s="17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customHeight="1" x14ac:dyDescent="0.25">
      <c r="A847" s="2"/>
      <c r="B847" s="2"/>
      <c r="C847" s="8"/>
      <c r="D847" s="17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customHeight="1" x14ac:dyDescent="0.25">
      <c r="A848" s="2"/>
      <c r="B848" s="2"/>
      <c r="C848" s="8"/>
      <c r="D848" s="17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customHeight="1" x14ac:dyDescent="0.25">
      <c r="A849" s="2"/>
      <c r="B849" s="2"/>
      <c r="C849" s="8"/>
      <c r="D849" s="17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customHeight="1" x14ac:dyDescent="0.25">
      <c r="A850" s="2"/>
      <c r="B850" s="2"/>
      <c r="C850" s="8"/>
      <c r="D850" s="17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customHeight="1" x14ac:dyDescent="0.25">
      <c r="A851" s="2"/>
      <c r="B851" s="2"/>
      <c r="C851" s="8"/>
      <c r="D851" s="17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customHeight="1" x14ac:dyDescent="0.25">
      <c r="A852" s="2"/>
      <c r="B852" s="2"/>
      <c r="C852" s="8"/>
      <c r="D852" s="17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customHeight="1" x14ac:dyDescent="0.25">
      <c r="A853" s="2"/>
      <c r="B853" s="2"/>
      <c r="C853" s="8"/>
      <c r="D853" s="17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customHeight="1" x14ac:dyDescent="0.25">
      <c r="A854" s="2"/>
      <c r="B854" s="2"/>
      <c r="C854" s="8"/>
      <c r="D854" s="17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customHeight="1" x14ac:dyDescent="0.25">
      <c r="A855" s="2"/>
      <c r="B855" s="2"/>
      <c r="C855" s="8"/>
      <c r="D855" s="17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customHeight="1" x14ac:dyDescent="0.25">
      <c r="A856" s="2"/>
      <c r="B856" s="2"/>
      <c r="C856" s="8"/>
      <c r="D856" s="17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customHeight="1" x14ac:dyDescent="0.25">
      <c r="A857" s="2"/>
      <c r="B857" s="2"/>
      <c r="C857" s="8"/>
      <c r="D857" s="17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customHeight="1" x14ac:dyDescent="0.25">
      <c r="A858" s="2"/>
      <c r="B858" s="2"/>
      <c r="C858" s="8"/>
      <c r="D858" s="17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customHeight="1" x14ac:dyDescent="0.25">
      <c r="A859" s="2"/>
      <c r="B859" s="2"/>
      <c r="C859" s="8"/>
      <c r="D859" s="17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customHeight="1" x14ac:dyDescent="0.25">
      <c r="A860" s="2"/>
      <c r="B860" s="2"/>
      <c r="C860" s="8"/>
      <c r="D860" s="17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customHeight="1" x14ac:dyDescent="0.25">
      <c r="A861" s="2"/>
      <c r="B861" s="2"/>
      <c r="C861" s="8"/>
      <c r="D861" s="17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customHeight="1" x14ac:dyDescent="0.25">
      <c r="A862" s="2"/>
      <c r="B862" s="2"/>
      <c r="C862" s="8"/>
      <c r="D862" s="17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customHeight="1" x14ac:dyDescent="0.25">
      <c r="A863" s="2"/>
      <c r="B863" s="2"/>
      <c r="C863" s="8"/>
      <c r="D863" s="17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customHeight="1" x14ac:dyDescent="0.25">
      <c r="A864" s="2"/>
      <c r="B864" s="2"/>
      <c r="C864" s="8"/>
      <c r="D864" s="17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customHeight="1" x14ac:dyDescent="0.25">
      <c r="A865" s="2"/>
      <c r="B865" s="2"/>
      <c r="C865" s="8"/>
      <c r="D865" s="17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customHeight="1" x14ac:dyDescent="0.25">
      <c r="A866" s="2"/>
      <c r="B866" s="2"/>
      <c r="C866" s="8"/>
      <c r="D866" s="17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customHeight="1" x14ac:dyDescent="0.25">
      <c r="A867" s="2"/>
      <c r="B867" s="2"/>
      <c r="C867" s="8"/>
      <c r="D867" s="17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customHeight="1" x14ac:dyDescent="0.25">
      <c r="A868" s="2"/>
      <c r="B868" s="2"/>
      <c r="C868" s="8"/>
      <c r="D868" s="17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customHeight="1" x14ac:dyDescent="0.25">
      <c r="A869" s="2"/>
      <c r="B869" s="2"/>
      <c r="C869" s="8"/>
      <c r="D869" s="17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customHeight="1" x14ac:dyDescent="0.25">
      <c r="A870" s="2"/>
      <c r="B870" s="2"/>
      <c r="C870" s="8"/>
      <c r="D870" s="17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customHeight="1" x14ac:dyDescent="0.25">
      <c r="A871" s="2"/>
      <c r="B871" s="2"/>
      <c r="C871" s="8"/>
      <c r="D871" s="17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customHeight="1" x14ac:dyDescent="0.25">
      <c r="A872" s="2"/>
      <c r="B872" s="2"/>
      <c r="C872" s="8"/>
      <c r="D872" s="17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customHeight="1" x14ac:dyDescent="0.25">
      <c r="A873" s="2"/>
      <c r="B873" s="2"/>
      <c r="C873" s="8"/>
      <c r="D873" s="17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customHeight="1" x14ac:dyDescent="0.25">
      <c r="A874" s="2"/>
      <c r="B874" s="2"/>
      <c r="C874" s="8"/>
      <c r="D874" s="17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customHeight="1" x14ac:dyDescent="0.25">
      <c r="A875" s="2"/>
      <c r="B875" s="2"/>
      <c r="C875" s="8"/>
      <c r="D875" s="17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customHeight="1" x14ac:dyDescent="0.25">
      <c r="A876" s="2"/>
      <c r="B876" s="2"/>
      <c r="C876" s="8"/>
      <c r="D876" s="17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customHeight="1" x14ac:dyDescent="0.25">
      <c r="A877" s="2"/>
      <c r="B877" s="2"/>
      <c r="C877" s="8"/>
      <c r="D877" s="17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customHeight="1" x14ac:dyDescent="0.25">
      <c r="A878" s="2"/>
      <c r="B878" s="2"/>
      <c r="C878" s="8"/>
      <c r="D878" s="17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customHeight="1" x14ac:dyDescent="0.25">
      <c r="A879" s="2"/>
      <c r="B879" s="2"/>
      <c r="C879" s="8"/>
      <c r="D879" s="17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customHeight="1" x14ac:dyDescent="0.25">
      <c r="A880" s="2"/>
      <c r="B880" s="2"/>
      <c r="C880" s="8"/>
      <c r="D880" s="17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customHeight="1" x14ac:dyDescent="0.25">
      <c r="A881" s="2"/>
      <c r="B881" s="2"/>
      <c r="C881" s="8"/>
      <c r="D881" s="17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customHeight="1" x14ac:dyDescent="0.25">
      <c r="A882" s="2"/>
      <c r="B882" s="2"/>
      <c r="C882" s="8"/>
      <c r="D882" s="17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customHeight="1" x14ac:dyDescent="0.25">
      <c r="A883" s="2"/>
      <c r="B883" s="2"/>
      <c r="C883" s="8"/>
      <c r="D883" s="17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customHeight="1" x14ac:dyDescent="0.25">
      <c r="A884" s="2"/>
      <c r="B884" s="2"/>
      <c r="C884" s="8"/>
      <c r="D884" s="17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customHeight="1" x14ac:dyDescent="0.25">
      <c r="A885" s="2"/>
      <c r="B885" s="2"/>
      <c r="C885" s="8"/>
      <c r="D885" s="17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customHeight="1" x14ac:dyDescent="0.25">
      <c r="A886" s="2"/>
      <c r="B886" s="2"/>
      <c r="C886" s="8"/>
      <c r="D886" s="17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customHeight="1" x14ac:dyDescent="0.25">
      <c r="A887" s="2"/>
      <c r="B887" s="2"/>
      <c r="C887" s="8"/>
      <c r="D887" s="17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customHeight="1" x14ac:dyDescent="0.25">
      <c r="A888" s="2"/>
      <c r="B888" s="2"/>
      <c r="C888" s="8"/>
      <c r="D888" s="17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customHeight="1" x14ac:dyDescent="0.25">
      <c r="A889" s="2"/>
      <c r="B889" s="2"/>
      <c r="C889" s="8"/>
      <c r="D889" s="17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customHeight="1" x14ac:dyDescent="0.25">
      <c r="A890" s="2"/>
      <c r="B890" s="2"/>
      <c r="C890" s="8"/>
      <c r="D890" s="17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customHeight="1" x14ac:dyDescent="0.25">
      <c r="A891" s="2"/>
      <c r="B891" s="2"/>
      <c r="C891" s="8"/>
      <c r="D891" s="17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customHeight="1" x14ac:dyDescent="0.25">
      <c r="A892" s="2"/>
      <c r="B892" s="2"/>
      <c r="C892" s="8"/>
      <c r="D892" s="17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customHeight="1" x14ac:dyDescent="0.25">
      <c r="A893" s="2"/>
      <c r="B893" s="2"/>
      <c r="C893" s="8"/>
      <c r="D893" s="17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customHeight="1" x14ac:dyDescent="0.25">
      <c r="A894" s="2"/>
      <c r="B894" s="2"/>
      <c r="C894" s="8"/>
      <c r="D894" s="17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customHeight="1" x14ac:dyDescent="0.25">
      <c r="A895" s="2"/>
      <c r="B895" s="2"/>
      <c r="C895" s="8"/>
      <c r="D895" s="17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customHeight="1" x14ac:dyDescent="0.25">
      <c r="A896" s="2"/>
      <c r="B896" s="2"/>
      <c r="C896" s="8"/>
      <c r="D896" s="17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customHeight="1" x14ac:dyDescent="0.25">
      <c r="A897" s="2"/>
      <c r="B897" s="2"/>
      <c r="C897" s="8"/>
      <c r="D897" s="17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customHeight="1" x14ac:dyDescent="0.25">
      <c r="A898" s="2"/>
      <c r="B898" s="2"/>
      <c r="C898" s="8"/>
      <c r="D898" s="17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customHeight="1" x14ac:dyDescent="0.25">
      <c r="A899" s="2"/>
      <c r="B899" s="2"/>
      <c r="C899" s="8"/>
      <c r="D899" s="17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customHeight="1" x14ac:dyDescent="0.25">
      <c r="A900" s="2"/>
      <c r="B900" s="2"/>
      <c r="C900" s="8"/>
      <c r="D900" s="17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customHeight="1" x14ac:dyDescent="0.25">
      <c r="A901" s="2"/>
      <c r="B901" s="2"/>
      <c r="C901" s="8"/>
      <c r="D901" s="17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customHeight="1" x14ac:dyDescent="0.25">
      <c r="A902" s="2"/>
      <c r="B902" s="2"/>
      <c r="C902" s="8"/>
      <c r="D902" s="17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customHeight="1" x14ac:dyDescent="0.25">
      <c r="A903" s="2"/>
      <c r="B903" s="2"/>
      <c r="C903" s="8"/>
      <c r="D903" s="17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customHeight="1" x14ac:dyDescent="0.25">
      <c r="A904" s="2"/>
      <c r="B904" s="2"/>
      <c r="C904" s="8"/>
      <c r="D904" s="17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customHeight="1" x14ac:dyDescent="0.25">
      <c r="A905" s="2"/>
      <c r="B905" s="2"/>
      <c r="C905" s="8"/>
      <c r="D905" s="17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customHeight="1" x14ac:dyDescent="0.25">
      <c r="A906" s="2"/>
      <c r="B906" s="2"/>
      <c r="C906" s="8"/>
      <c r="D906" s="17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customHeight="1" x14ac:dyDescent="0.25">
      <c r="A907" s="2"/>
      <c r="B907" s="2"/>
      <c r="C907" s="8"/>
      <c r="D907" s="17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customHeight="1" x14ac:dyDescent="0.25">
      <c r="A908" s="2"/>
      <c r="B908" s="2"/>
      <c r="C908" s="8"/>
      <c r="D908" s="17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customHeight="1" x14ac:dyDescent="0.25">
      <c r="A909" s="2"/>
      <c r="B909" s="2"/>
      <c r="C909" s="8"/>
      <c r="D909" s="17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customHeight="1" x14ac:dyDescent="0.25">
      <c r="A910" s="2"/>
      <c r="B910" s="2"/>
      <c r="C910" s="8"/>
      <c r="D910" s="17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customHeight="1" x14ac:dyDescent="0.25">
      <c r="A911" s="2"/>
      <c r="B911" s="2"/>
      <c r="C911" s="8"/>
      <c r="D911" s="17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customHeight="1" x14ac:dyDescent="0.25">
      <c r="A912" s="2"/>
      <c r="B912" s="2"/>
      <c r="C912" s="8"/>
      <c r="D912" s="17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customHeight="1" x14ac:dyDescent="0.25">
      <c r="A913" s="2"/>
      <c r="B913" s="2"/>
      <c r="C913" s="8"/>
      <c r="D913" s="17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customHeight="1" x14ac:dyDescent="0.25">
      <c r="A914" s="2"/>
      <c r="B914" s="2"/>
      <c r="C914" s="8"/>
      <c r="D914" s="17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customHeight="1" x14ac:dyDescent="0.25">
      <c r="A915" s="2"/>
      <c r="B915" s="2"/>
      <c r="C915" s="8"/>
      <c r="D915" s="17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customHeight="1" x14ac:dyDescent="0.25">
      <c r="A916" s="2"/>
      <c r="B916" s="2"/>
      <c r="C916" s="8"/>
      <c r="D916" s="17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customHeight="1" x14ac:dyDescent="0.25">
      <c r="A917" s="2"/>
      <c r="B917" s="2"/>
      <c r="C917" s="8"/>
      <c r="D917" s="17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customHeight="1" x14ac:dyDescent="0.25">
      <c r="A918" s="2"/>
      <c r="B918" s="2"/>
      <c r="C918" s="8"/>
      <c r="D918" s="17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customHeight="1" x14ac:dyDescent="0.25">
      <c r="A919" s="2"/>
      <c r="B919" s="2"/>
      <c r="C919" s="8"/>
      <c r="D919" s="17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customHeight="1" x14ac:dyDescent="0.25">
      <c r="A920" s="2"/>
      <c r="B920" s="2"/>
      <c r="C920" s="8"/>
      <c r="D920" s="17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customHeight="1" x14ac:dyDescent="0.25">
      <c r="A921" s="2"/>
      <c r="B921" s="2"/>
      <c r="C921" s="8"/>
      <c r="D921" s="17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customHeight="1" x14ac:dyDescent="0.25">
      <c r="A922" s="2"/>
      <c r="B922" s="2"/>
      <c r="C922" s="8"/>
      <c r="D922" s="17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customHeight="1" x14ac:dyDescent="0.25">
      <c r="A923" s="2"/>
      <c r="B923" s="2"/>
      <c r="C923" s="8"/>
      <c r="D923" s="17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customHeight="1" x14ac:dyDescent="0.25">
      <c r="A924" s="2"/>
      <c r="B924" s="2"/>
      <c r="C924" s="8"/>
      <c r="D924" s="17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customHeight="1" x14ac:dyDescent="0.25">
      <c r="A925" s="2"/>
      <c r="B925" s="2"/>
      <c r="C925" s="8"/>
      <c r="D925" s="17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customHeight="1" x14ac:dyDescent="0.25">
      <c r="A926" s="2"/>
      <c r="B926" s="2"/>
      <c r="C926" s="8"/>
      <c r="D926" s="17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customHeight="1" x14ac:dyDescent="0.25">
      <c r="A927" s="2"/>
      <c r="B927" s="2"/>
      <c r="C927" s="8"/>
      <c r="D927" s="17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customHeight="1" x14ac:dyDescent="0.25">
      <c r="A928" s="2"/>
      <c r="B928" s="2"/>
      <c r="C928" s="8"/>
      <c r="D928" s="17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customHeight="1" x14ac:dyDescent="0.25">
      <c r="A929" s="2"/>
      <c r="B929" s="2"/>
      <c r="C929" s="8"/>
      <c r="D929" s="17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customHeight="1" x14ac:dyDescent="0.25">
      <c r="A930" s="2"/>
      <c r="B930" s="2"/>
      <c r="C930" s="8"/>
      <c r="D930" s="17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customHeight="1" x14ac:dyDescent="0.25">
      <c r="A931" s="2"/>
      <c r="B931" s="2"/>
      <c r="C931" s="8"/>
      <c r="D931" s="17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customHeight="1" x14ac:dyDescent="0.25">
      <c r="A932" s="2"/>
      <c r="B932" s="2"/>
      <c r="C932" s="8"/>
      <c r="D932" s="17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customHeight="1" x14ac:dyDescent="0.25">
      <c r="A933" s="2"/>
      <c r="B933" s="2"/>
      <c r="C933" s="8"/>
      <c r="D933" s="17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customHeight="1" x14ac:dyDescent="0.25">
      <c r="A934" s="2"/>
      <c r="B934" s="2"/>
      <c r="C934" s="8"/>
      <c r="D934" s="17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customHeight="1" x14ac:dyDescent="0.25">
      <c r="A935" s="2"/>
      <c r="B935" s="2"/>
      <c r="C935" s="8"/>
      <c r="D935" s="17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customHeight="1" x14ac:dyDescent="0.25">
      <c r="A936" s="2"/>
      <c r="B936" s="2"/>
      <c r="C936" s="8"/>
      <c r="D936" s="17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customHeight="1" x14ac:dyDescent="0.25">
      <c r="A937" s="2"/>
      <c r="B937" s="2"/>
      <c r="C937" s="8"/>
      <c r="D937" s="17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customHeight="1" x14ac:dyDescent="0.25">
      <c r="A938" s="2"/>
      <c r="B938" s="2"/>
      <c r="C938" s="8"/>
      <c r="D938" s="17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customHeight="1" x14ac:dyDescent="0.25">
      <c r="A939" s="2"/>
      <c r="B939" s="2"/>
      <c r="C939" s="8"/>
      <c r="D939" s="17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customHeight="1" x14ac:dyDescent="0.25">
      <c r="A940" s="2"/>
      <c r="B940" s="2"/>
      <c r="C940" s="8"/>
      <c r="D940" s="17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customHeight="1" x14ac:dyDescent="0.25">
      <c r="A941" s="2"/>
      <c r="B941" s="2"/>
      <c r="C941" s="8"/>
      <c r="D941" s="17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customHeight="1" x14ac:dyDescent="0.25">
      <c r="A942" s="2"/>
      <c r="B942" s="2"/>
      <c r="C942" s="8"/>
      <c r="D942" s="17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customHeight="1" x14ac:dyDescent="0.25">
      <c r="A943" s="2"/>
      <c r="B943" s="2"/>
      <c r="C943" s="8"/>
      <c r="D943" s="17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customHeight="1" x14ac:dyDescent="0.25">
      <c r="A944" s="2"/>
      <c r="B944" s="2"/>
      <c r="C944" s="8"/>
      <c r="D944" s="17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customHeight="1" x14ac:dyDescent="0.25">
      <c r="A945" s="2"/>
      <c r="B945" s="2"/>
      <c r="C945" s="8"/>
      <c r="D945" s="17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customHeight="1" x14ac:dyDescent="0.25">
      <c r="A946" s="2"/>
      <c r="B946" s="2"/>
      <c r="C946" s="8"/>
      <c r="D946" s="17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customHeight="1" x14ac:dyDescent="0.25">
      <c r="A947" s="2"/>
      <c r="B947" s="2"/>
      <c r="C947" s="8"/>
      <c r="D947" s="17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customHeight="1" x14ac:dyDescent="0.25">
      <c r="A948" s="2"/>
      <c r="B948" s="2"/>
      <c r="C948" s="8"/>
      <c r="D948" s="17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customHeight="1" x14ac:dyDescent="0.25">
      <c r="A949" s="2"/>
      <c r="B949" s="2"/>
      <c r="C949" s="8"/>
      <c r="D949" s="17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customHeight="1" x14ac:dyDescent="0.25">
      <c r="A950" s="2"/>
      <c r="B950" s="2"/>
      <c r="C950" s="8"/>
      <c r="D950" s="17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customHeight="1" x14ac:dyDescent="0.25">
      <c r="A951" s="2"/>
      <c r="B951" s="2"/>
      <c r="C951" s="8"/>
      <c r="D951" s="17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customHeight="1" x14ac:dyDescent="0.25">
      <c r="A952" s="2"/>
      <c r="B952" s="2"/>
      <c r="C952" s="8"/>
      <c r="D952" s="17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customHeight="1" x14ac:dyDescent="0.25">
      <c r="A953" s="2"/>
      <c r="B953" s="2"/>
      <c r="C953" s="8"/>
      <c r="D953" s="17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customHeight="1" x14ac:dyDescent="0.25">
      <c r="A954" s="2"/>
      <c r="B954" s="2"/>
      <c r="C954" s="8"/>
      <c r="D954" s="17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customHeight="1" x14ac:dyDescent="0.25">
      <c r="A955" s="2"/>
      <c r="B955" s="2"/>
      <c r="C955" s="8"/>
      <c r="D955" s="17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customHeight="1" x14ac:dyDescent="0.25">
      <c r="A956" s="2"/>
      <c r="B956" s="2"/>
      <c r="C956" s="8"/>
      <c r="D956" s="17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customHeight="1" x14ac:dyDescent="0.25">
      <c r="A957" s="2"/>
      <c r="B957" s="2"/>
      <c r="C957" s="8"/>
      <c r="D957" s="17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customHeight="1" x14ac:dyDescent="0.25">
      <c r="A958" s="2"/>
      <c r="B958" s="2"/>
      <c r="C958" s="8"/>
      <c r="D958" s="17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customHeight="1" x14ac:dyDescent="0.25">
      <c r="A959" s="2"/>
      <c r="B959" s="2"/>
      <c r="C959" s="8"/>
      <c r="D959" s="17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customHeight="1" x14ac:dyDescent="0.25">
      <c r="A960" s="2"/>
      <c r="B960" s="2"/>
      <c r="C960" s="8"/>
      <c r="D960" s="17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customHeight="1" x14ac:dyDescent="0.25">
      <c r="A961" s="2"/>
      <c r="B961" s="2"/>
      <c r="C961" s="8"/>
      <c r="D961" s="17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customHeight="1" x14ac:dyDescent="0.25">
      <c r="A962" s="2"/>
      <c r="B962" s="2"/>
      <c r="C962" s="8"/>
      <c r="D962" s="17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customHeight="1" x14ac:dyDescent="0.25">
      <c r="A963" s="2"/>
      <c r="B963" s="2"/>
      <c r="C963" s="8"/>
      <c r="D963" s="17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customHeight="1" x14ac:dyDescent="0.25">
      <c r="A964" s="2"/>
      <c r="B964" s="2"/>
      <c r="C964" s="8"/>
      <c r="D964" s="17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customHeight="1" x14ac:dyDescent="0.25">
      <c r="A965" s="2"/>
      <c r="B965" s="2"/>
      <c r="C965" s="8"/>
      <c r="D965" s="17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customHeight="1" x14ac:dyDescent="0.25">
      <c r="A966" s="2"/>
      <c r="B966" s="2"/>
      <c r="C966" s="8"/>
      <c r="D966" s="17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customHeight="1" x14ac:dyDescent="0.25">
      <c r="A967" s="2"/>
      <c r="B967" s="2"/>
      <c r="C967" s="8"/>
      <c r="D967" s="17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customHeight="1" x14ac:dyDescent="0.25">
      <c r="A968" s="2"/>
      <c r="B968" s="2"/>
      <c r="C968" s="8"/>
      <c r="D968" s="17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customHeight="1" x14ac:dyDescent="0.25">
      <c r="A969" s="2"/>
      <c r="B969" s="2"/>
      <c r="C969" s="8"/>
      <c r="D969" s="17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customHeight="1" x14ac:dyDescent="0.25">
      <c r="A970" s="2"/>
      <c r="B970" s="2"/>
      <c r="C970" s="8"/>
      <c r="D970" s="17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customHeight="1" x14ac:dyDescent="0.25">
      <c r="A971" s="2"/>
      <c r="B971" s="2"/>
      <c r="C971" s="8"/>
      <c r="D971" s="17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customHeight="1" x14ac:dyDescent="0.25">
      <c r="A972" s="2"/>
      <c r="B972" s="2"/>
      <c r="C972" s="8"/>
      <c r="D972" s="17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customHeight="1" x14ac:dyDescent="0.25">
      <c r="A973" s="2"/>
      <c r="B973" s="2"/>
      <c r="C973" s="8"/>
      <c r="D973" s="17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customHeight="1" x14ac:dyDescent="0.25">
      <c r="A974" s="2"/>
      <c r="B974" s="2"/>
      <c r="C974" s="8"/>
      <c r="D974" s="17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customHeight="1" x14ac:dyDescent="0.25">
      <c r="A975" s="2"/>
      <c r="B975" s="2"/>
      <c r="C975" s="8"/>
      <c r="D975" s="17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customHeight="1" x14ac:dyDescent="0.25">
      <c r="A976" s="2"/>
      <c r="B976" s="2"/>
      <c r="C976" s="8"/>
      <c r="D976" s="17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customHeight="1" x14ac:dyDescent="0.25">
      <c r="A977" s="2"/>
      <c r="B977" s="2"/>
      <c r="C977" s="8"/>
      <c r="D977" s="17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customHeight="1" x14ac:dyDescent="0.25">
      <c r="A978" s="2"/>
      <c r="B978" s="2"/>
      <c r="C978" s="8"/>
      <c r="D978" s="17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customHeight="1" x14ac:dyDescent="0.25">
      <c r="A979" s="2"/>
      <c r="B979" s="2"/>
      <c r="C979" s="8"/>
      <c r="D979" s="17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customHeight="1" x14ac:dyDescent="0.25">
      <c r="A980" s="2"/>
      <c r="B980" s="2"/>
      <c r="C980" s="8"/>
      <c r="D980" s="17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customHeight="1" x14ac:dyDescent="0.25">
      <c r="A981" s="2"/>
      <c r="B981" s="2"/>
      <c r="C981" s="8"/>
      <c r="D981" s="17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customHeight="1" x14ac:dyDescent="0.25">
      <c r="A982" s="2"/>
      <c r="B982" s="2"/>
      <c r="C982" s="8"/>
      <c r="D982" s="17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customHeight="1" x14ac:dyDescent="0.25">
      <c r="A983" s="2"/>
      <c r="B983" s="2"/>
      <c r="C983" s="8"/>
      <c r="D983" s="17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customHeight="1" x14ac:dyDescent="0.25">
      <c r="A984" s="2"/>
      <c r="B984" s="2"/>
      <c r="C984" s="8"/>
      <c r="D984" s="17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customHeight="1" x14ac:dyDescent="0.25">
      <c r="A985" s="2"/>
      <c r="B985" s="2"/>
      <c r="C985" s="8"/>
      <c r="D985" s="17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customHeight="1" x14ac:dyDescent="0.25">
      <c r="A986" s="2"/>
      <c r="B986" s="2"/>
      <c r="C986" s="8"/>
      <c r="D986" s="17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customHeight="1" x14ac:dyDescent="0.25">
      <c r="A987" s="2"/>
      <c r="B987" s="2"/>
      <c r="C987" s="8"/>
      <c r="D987" s="17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customHeight="1" x14ac:dyDescent="0.25">
      <c r="A988" s="2"/>
      <c r="B988" s="2"/>
      <c r="C988" s="8"/>
      <c r="D988" s="17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customHeight="1" x14ac:dyDescent="0.25">
      <c r="A989" s="2"/>
      <c r="B989" s="2"/>
      <c r="C989" s="8"/>
      <c r="D989" s="17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customHeight="1" x14ac:dyDescent="0.25">
      <c r="A990" s="2"/>
      <c r="B990" s="2"/>
      <c r="C990" s="8"/>
      <c r="D990" s="17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customHeight="1" x14ac:dyDescent="0.25">
      <c r="A991" s="2"/>
      <c r="B991" s="2"/>
      <c r="C991" s="8"/>
      <c r="D991" s="17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customHeight="1" x14ac:dyDescent="0.25">
      <c r="A992" s="2"/>
      <c r="B992" s="2"/>
      <c r="C992" s="8"/>
      <c r="D992" s="17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customHeight="1" x14ac:dyDescent="0.25">
      <c r="A993" s="2"/>
      <c r="B993" s="2"/>
      <c r="C993" s="8"/>
      <c r="D993" s="17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customHeight="1" x14ac:dyDescent="0.25">
      <c r="A994" s="2"/>
      <c r="B994" s="2"/>
      <c r="C994" s="8"/>
      <c r="D994" s="17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customHeight="1" x14ac:dyDescent="0.25">
      <c r="A995" s="2"/>
      <c r="B995" s="2"/>
      <c r="C995" s="8"/>
      <c r="D995" s="17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customHeight="1" x14ac:dyDescent="0.25">
      <c r="A996" s="2"/>
      <c r="B996" s="2"/>
      <c r="C996" s="8"/>
      <c r="D996" s="17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customHeight="1" x14ac:dyDescent="0.25">
      <c r="A997" s="2"/>
      <c r="B997" s="2"/>
      <c r="C997" s="8"/>
      <c r="D997" s="17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customHeight="1" x14ac:dyDescent="0.25">
      <c r="A998" s="2"/>
      <c r="B998" s="2"/>
      <c r="C998" s="8"/>
      <c r="D998" s="17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customHeight="1" x14ac:dyDescent="0.25">
      <c r="A999" s="2"/>
      <c r="B999" s="2"/>
      <c r="C999" s="8"/>
      <c r="D999" s="17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customHeight="1" x14ac:dyDescent="0.25">
      <c r="A1000" s="2"/>
      <c r="B1000" s="2"/>
      <c r="C1000" s="8"/>
      <c r="D1000" s="17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1">
    <mergeCell ref="A25:B25"/>
    <mergeCell ref="A29:C29"/>
    <mergeCell ref="A27:C27"/>
    <mergeCell ref="A37:C37"/>
    <mergeCell ref="A35:C35"/>
    <mergeCell ref="A69:D69"/>
    <mergeCell ref="A77:B77"/>
    <mergeCell ref="A51:C51"/>
    <mergeCell ref="A31:C31"/>
    <mergeCell ref="A1:D1"/>
    <mergeCell ref="A2:D2"/>
    <mergeCell ref="A3:D3"/>
    <mergeCell ref="A5:C5"/>
    <mergeCell ref="A38:D38"/>
    <mergeCell ref="A43:B43"/>
    <mergeCell ref="A41:C41"/>
    <mergeCell ref="A65:B65"/>
    <mergeCell ref="A67:C67"/>
    <mergeCell ref="A64:B64"/>
    <mergeCell ref="A61:C61"/>
    <mergeCell ref="A24:B24"/>
  </mergeCells>
  <pageMargins left="0.51" right="0.75" top="0.63" bottom="0.41" header="0" footer="0"/>
  <pageSetup scale="54" orientation="portrait"/>
  <headerFooter>
    <oddFooter>&amp;LBBBBBB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2018-2019 Budget</vt:lpstr>
      <vt:lpstr>2017-2018 Budget</vt:lpstr>
      <vt:lpstr>August 2017 Chapter Retreat</vt:lpstr>
      <vt:lpstr>September 2017</vt:lpstr>
      <vt:lpstr>Sheet1</vt:lpstr>
      <vt:lpstr>Sheet2</vt:lpstr>
      <vt:lpstr>October 2017</vt:lpstr>
      <vt:lpstr>November 2017</vt:lpstr>
      <vt:lpstr>December 2017</vt:lpstr>
      <vt:lpstr>January 2018</vt:lpstr>
      <vt:lpstr>February 2018</vt:lpstr>
      <vt:lpstr>March 2018</vt:lpstr>
      <vt:lpstr>April 2018</vt:lpstr>
      <vt:lpstr>May 2018</vt:lpstr>
      <vt:lpstr>June 2018</vt:lpstr>
      <vt:lpstr>July-August 2018</vt:lpstr>
      <vt:lpstr>September 2018</vt:lpstr>
      <vt:lpstr>October 2018</vt:lpstr>
      <vt:lpstr>November 2018</vt:lpstr>
      <vt:lpstr>December 2018</vt:lpstr>
      <vt:lpstr>January 2019</vt:lpstr>
      <vt:lpstr>February 2019</vt:lpstr>
      <vt:lpstr>March 2019</vt:lpstr>
      <vt:lpstr>'2018-2019 Budget'!Print_Area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Tyrone</dc:creator>
  <cp:lastModifiedBy>McQueen, Pearly</cp:lastModifiedBy>
  <cp:lastPrinted>2018-10-06T06:59:04Z</cp:lastPrinted>
  <dcterms:created xsi:type="dcterms:W3CDTF">2018-09-07T22:31:22Z</dcterms:created>
  <dcterms:modified xsi:type="dcterms:W3CDTF">2019-03-09T13:52:27Z</dcterms:modified>
</cp:coreProperties>
</file>